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05" windowWidth="15480" windowHeight="10950"/>
  </bookViews>
  <sheets>
    <sheet name="7.ความเชื่อมโยงพันธกิจ งปม." sheetId="4" r:id="rId1"/>
    <sheet name="8.ตัวชี้วัดมาตรการค่าเป้าหมาย58" sheetId="1" r:id="rId2"/>
  </sheets>
  <externalReferences>
    <externalReference r:id="rId3"/>
  </externalReferences>
  <definedNames>
    <definedName name="_xlnm.Print_Area" localSheetId="0">'7.ความเชื่อมโยงพันธกิจ งปม.'!$A$1:$N$114</definedName>
    <definedName name="_xlnm.Print_Area" localSheetId="1">'8.ตัวชี้วัดมาตรการค่าเป้าหมาย58'!$A$1:$J$234</definedName>
    <definedName name="_xlnm.Print_Titles" localSheetId="0">'7.ความเชื่อมโยงพันธกิจ งปม.'!$2:$4</definedName>
    <definedName name="_xlnm.Print_Titles" localSheetId="1">'8.ตัวชี้วัดมาตรการค่าเป้าหมาย58'!$3:$5</definedName>
  </definedNames>
  <calcPr calcId="144525"/>
</workbook>
</file>

<file path=xl/calcChain.xml><?xml version="1.0" encoding="utf-8"?>
<calcChain xmlns="http://schemas.openxmlformats.org/spreadsheetml/2006/main">
  <c r="M97" i="4" l="1"/>
  <c r="M81" i="4"/>
  <c r="L81" i="4"/>
  <c r="K81" i="4"/>
  <c r="N19" i="4" l="1"/>
  <c r="N20" i="4"/>
  <c r="N21" i="4"/>
  <c r="N22" i="4"/>
  <c r="N23" i="4"/>
  <c r="N24" i="4"/>
  <c r="N27" i="4"/>
  <c r="N28" i="4"/>
  <c r="N29" i="4"/>
  <c r="N30" i="4"/>
  <c r="N31" i="4"/>
  <c r="N32" i="4"/>
  <c r="N35" i="4"/>
  <c r="N36" i="4"/>
  <c r="N37" i="4"/>
  <c r="N38" i="4"/>
  <c r="N39" i="4"/>
  <c r="N40" i="4"/>
  <c r="N41" i="4"/>
  <c r="N45" i="4"/>
  <c r="N46" i="4"/>
  <c r="N48" i="4"/>
  <c r="N49" i="4"/>
  <c r="N50" i="4"/>
  <c r="N51" i="4"/>
  <c r="N52" i="4"/>
  <c r="N53" i="4"/>
  <c r="N55" i="4"/>
  <c r="N56" i="4"/>
  <c r="N58" i="4"/>
  <c r="N60" i="4"/>
  <c r="N61" i="4"/>
  <c r="N63" i="4"/>
  <c r="N64" i="4"/>
  <c r="N65" i="4"/>
  <c r="N66" i="4"/>
  <c r="N67" i="4"/>
  <c r="N68" i="4"/>
  <c r="N70" i="4"/>
  <c r="N71" i="4"/>
  <c r="N72" i="4"/>
  <c r="N73" i="4"/>
  <c r="N87" i="4"/>
  <c r="N88" i="4"/>
  <c r="N89" i="4"/>
  <c r="N90" i="4"/>
  <c r="N91" i="4"/>
  <c r="N92" i="4"/>
  <c r="N93" i="4"/>
  <c r="N94" i="4"/>
  <c r="N96" i="4"/>
  <c r="N98" i="4"/>
  <c r="N99" i="4"/>
  <c r="N100" i="4"/>
  <c r="N101" i="4"/>
  <c r="N102" i="4"/>
  <c r="N10" i="4"/>
  <c r="N11" i="4"/>
  <c r="N12" i="4"/>
  <c r="N13" i="4"/>
  <c r="N14" i="4"/>
  <c r="N15" i="4"/>
  <c r="N16" i="4"/>
  <c r="N17" i="4"/>
  <c r="M80" i="4"/>
  <c r="M79" i="4" s="1"/>
  <c r="M78" i="4" s="1"/>
  <c r="M77" i="4" s="1"/>
  <c r="L80" i="4"/>
  <c r="L79" i="4" s="1"/>
  <c r="N81" i="4" l="1"/>
  <c r="N80" i="4" s="1"/>
  <c r="L78" i="4"/>
  <c r="L77" i="4" s="1"/>
  <c r="J242" i="1" l="1"/>
  <c r="K80" i="4" l="1"/>
  <c r="J167" i="1" l="1"/>
  <c r="J166" i="1" s="1"/>
  <c r="J165" i="1" s="1"/>
  <c r="J163" i="1" s="1"/>
  <c r="K79" i="4"/>
  <c r="N79" i="4" s="1"/>
  <c r="N78" i="4" s="1"/>
  <c r="N77" i="4" s="1"/>
  <c r="K78" i="4" l="1"/>
  <c r="K77" i="4" l="1"/>
  <c r="M95" i="4" l="1"/>
  <c r="L112" i="4" l="1"/>
  <c r="M109" i="4" l="1"/>
  <c r="L107" i="4" l="1"/>
  <c r="K109" i="4"/>
  <c r="L111" i="4"/>
  <c r="K18" i="4"/>
  <c r="K76" i="4" l="1"/>
  <c r="K69" i="4"/>
  <c r="K62" i="4" l="1"/>
  <c r="K112" i="4"/>
  <c r="M107" i="4" l="1"/>
  <c r="M112" i="4"/>
  <c r="N112" i="4"/>
  <c r="L18" i="4" l="1"/>
  <c r="M44" i="4" l="1"/>
  <c r="L44" i="4"/>
  <c r="K107" i="4"/>
  <c r="L76" i="4"/>
  <c r="L62" i="4"/>
  <c r="L59" i="4"/>
  <c r="M111" i="4" l="1"/>
  <c r="N107" i="4"/>
  <c r="M34" i="4"/>
  <c r="M33" i="4" s="1"/>
  <c r="M59" i="4"/>
  <c r="M62" i="4"/>
  <c r="N62" i="4" s="1"/>
  <c r="J117" i="1" s="1"/>
  <c r="M76" i="4"/>
  <c r="N76" i="4" s="1"/>
  <c r="J144" i="1" s="1"/>
  <c r="K44" i="4"/>
  <c r="L47" i="4"/>
  <c r="L86" i="4"/>
  <c r="L34" i="4"/>
  <c r="L33" i="4" s="1"/>
  <c r="L69" i="4"/>
  <c r="M57" i="4"/>
  <c r="L57" i="4"/>
  <c r="L97" i="4"/>
  <c r="L95" i="4" s="1"/>
  <c r="M75" i="4"/>
  <c r="M74" i="4" s="1"/>
  <c r="L75" i="4"/>
  <c r="L74" i="4" s="1"/>
  <c r="K111" i="4"/>
  <c r="N111" i="4" s="1"/>
  <c r="K108" i="4"/>
  <c r="K47" i="4"/>
  <c r="K106" i="4" l="1"/>
  <c r="K105" i="4" s="1"/>
  <c r="K104" i="4" s="1"/>
  <c r="K103" i="4" s="1"/>
  <c r="M86" i="4"/>
  <c r="L85" i="4"/>
  <c r="L84" i="4"/>
  <c r="L83" i="4" s="1"/>
  <c r="L82" i="4" s="1"/>
  <c r="M69" i="4"/>
  <c r="N69" i="4" s="1"/>
  <c r="J124" i="1" s="1"/>
  <c r="M47" i="4"/>
  <c r="N44" i="4"/>
  <c r="K57" i="4"/>
  <c r="N57" i="4" s="1"/>
  <c r="J106" i="1" s="1"/>
  <c r="K34" i="4"/>
  <c r="K75" i="4"/>
  <c r="M84" i="4" l="1"/>
  <c r="M83" i="4" s="1"/>
  <c r="M82" i="4" s="1"/>
  <c r="M85" i="4"/>
  <c r="J87" i="1"/>
  <c r="N47" i="4"/>
  <c r="J92" i="1" s="1"/>
  <c r="K74" i="4"/>
  <c r="N75" i="4"/>
  <c r="K33" i="4"/>
  <c r="N34" i="4"/>
  <c r="K59" i="4"/>
  <c r="N59" i="4" s="1"/>
  <c r="J113" i="1" s="1"/>
  <c r="J74" i="1" l="1"/>
  <c r="J73" i="1" s="1"/>
  <c r="N33" i="4"/>
  <c r="N74" i="4"/>
  <c r="J131" i="1"/>
  <c r="J130" i="1" s="1"/>
  <c r="K86" i="4"/>
  <c r="K97" i="4"/>
  <c r="N86" i="4" l="1"/>
  <c r="K84" i="4"/>
  <c r="K83" i="4" s="1"/>
  <c r="K82" i="4" s="1"/>
  <c r="K85" i="4"/>
  <c r="N97" i="4"/>
  <c r="K95" i="4"/>
  <c r="N95" i="4" l="1"/>
  <c r="J185" i="1"/>
  <c r="J184" i="1" s="1"/>
  <c r="N85" i="4"/>
  <c r="J175" i="1"/>
  <c r="J174" i="1" s="1"/>
  <c r="J173" i="1" s="1"/>
  <c r="J171" i="1" s="1"/>
  <c r="N84" i="4"/>
  <c r="N83" i="4" s="1"/>
  <c r="N82" i="4" s="1"/>
  <c r="L26" i="4" l="1"/>
  <c r="L25" i="4" s="1"/>
  <c r="L54" i="4"/>
  <c r="L43" i="4" s="1"/>
  <c r="L42" i="4" s="1"/>
  <c r="M54" i="4" l="1"/>
  <c r="M43" i="4" s="1"/>
  <c r="M42" i="4" s="1"/>
  <c r="M26" i="4"/>
  <c r="M25" i="4" s="1"/>
  <c r="K54" i="4"/>
  <c r="K26" i="4"/>
  <c r="K25" i="4" l="1"/>
  <c r="N26" i="4"/>
  <c r="N54" i="4"/>
  <c r="K43" i="4"/>
  <c r="K42" i="4" s="1"/>
  <c r="N25" i="4" l="1"/>
  <c r="J49" i="1"/>
  <c r="J100" i="1"/>
  <c r="J86" i="1" s="1"/>
  <c r="J85" i="1" s="1"/>
  <c r="N43" i="4"/>
  <c r="N42" i="4" s="1"/>
  <c r="M108" i="4" l="1"/>
  <c r="M106" i="4" s="1"/>
  <c r="M105" i="4" s="1"/>
  <c r="M104" i="4" s="1"/>
  <c r="M103" i="4" s="1"/>
  <c r="M18" i="4" l="1"/>
  <c r="N18" i="4" s="1"/>
  <c r="J36" i="1" s="1"/>
  <c r="K9" i="4" l="1"/>
  <c r="K8" i="4" l="1"/>
  <c r="K7" i="4" s="1"/>
  <c r="K6" i="4" s="1"/>
  <c r="K5" i="4" s="1"/>
  <c r="K114" i="4" s="1"/>
  <c r="L109" i="4" l="1"/>
  <c r="N109" i="4" s="1"/>
  <c r="L108" i="4" l="1"/>
  <c r="L106" i="4" l="1"/>
  <c r="L105" i="4" s="1"/>
  <c r="L104" i="4" s="1"/>
  <c r="L103" i="4" s="1"/>
  <c r="N108" i="4"/>
  <c r="N106" i="4" s="1"/>
  <c r="N105" i="4" s="1"/>
  <c r="J223" i="1" l="1"/>
  <c r="J222" i="1" s="1"/>
  <c r="J220" i="1" s="1"/>
  <c r="N104" i="4"/>
  <c r="N103" i="4" s="1"/>
  <c r="L9" i="4"/>
  <c r="M9" i="4"/>
  <c r="M8" i="4" s="1"/>
  <c r="M7" i="4" s="1"/>
  <c r="M6" i="4" s="1"/>
  <c r="M5" i="4" s="1"/>
  <c r="M114" i="4" s="1"/>
  <c r="L8" i="4" l="1"/>
  <c r="L7" i="4" s="1"/>
  <c r="L6" i="4" s="1"/>
  <c r="L5" i="4" s="1"/>
  <c r="L114" i="4" s="1"/>
  <c r="N9" i="4"/>
  <c r="N8" i="4" l="1"/>
  <c r="N7" i="4" s="1"/>
  <c r="N6" i="4" s="1"/>
  <c r="N5" i="4" s="1"/>
  <c r="N114" i="4" s="1"/>
  <c r="J10" i="1"/>
  <c r="J9" i="1" s="1"/>
  <c r="J8" i="1" s="1"/>
  <c r="J6" i="1" s="1"/>
  <c r="J237" i="1" s="1"/>
</calcChain>
</file>

<file path=xl/sharedStrings.xml><?xml version="1.0" encoding="utf-8"?>
<sst xmlns="http://schemas.openxmlformats.org/spreadsheetml/2006/main" count="489" uniqueCount="331">
  <si>
    <t>งบประมาณ</t>
  </si>
  <si>
    <t>มาตรการ</t>
  </si>
  <si>
    <t>แผนงาน / โครงการ</t>
  </si>
  <si>
    <t>ตัวชี้วัด มาตรการ/ค่าเป้าหมาย</t>
  </si>
  <si>
    <t>(บาท)</t>
  </si>
  <si>
    <t>1. พัฒนาคุณภาพการศึกษา</t>
  </si>
  <si>
    <t>พัฒนาศักยภาพนักศึกษา</t>
  </si>
  <si>
    <t>1.1.1</t>
  </si>
  <si>
    <t>ผลิตบัณฑิตนักปฏิบัติ</t>
  </si>
  <si>
    <t>ปรับปรุงหลักสูตรเดิมและสร้างหลักสูตรใหม่</t>
  </si>
  <si>
    <t>พัฒนาระบบสหกิจศึกษา / ฝึกงาน</t>
  </si>
  <si>
    <t>สรรหาอาจารย์ที่มีทักษะวิชาชีพ</t>
  </si>
  <si>
    <t>ส่งเสริมให้บุคลากรสายวิชาการพัฒนาความรู้และทักษะด้านวิชาชีพ</t>
  </si>
  <si>
    <t>ส่งเสริมการสร้างสมรรถนะพื้นฐานแต่ละสาขาวิชา</t>
  </si>
  <si>
    <t>ส่งเสริมสนับสนุนกิจกรรมเสริมหลักสูตรด้านทักษะวิชาชีพ</t>
  </si>
  <si>
    <t>พัฒนาโครงสร้างพื้นฐานที่ส่งเสริมทักษะปฏิบัติ</t>
  </si>
  <si>
    <t>ปรับปรุงระเบียบ ข้อบังคับ ให้มีความคล่องตัวต่อการปฏิบัติงาน</t>
  </si>
  <si>
    <t xml:space="preserve">  </t>
  </si>
  <si>
    <t>อย่างน้อยร้อยละ 80</t>
  </si>
  <si>
    <t>อาจารย์ผู้สอน  อย่างน้อยร้อยละ 85</t>
  </si>
  <si>
    <t>1.1.2</t>
  </si>
  <si>
    <t>พัฒนาศักยภาพผู้นำและผู้สนับสนุนการพัฒนา</t>
  </si>
  <si>
    <t>พัฒนาคุณลักษณะด้านกายภาพและบุคลิกภาพ</t>
  </si>
  <si>
    <t>พัฒนาคุณลักษณะด้านจิตภาพ</t>
  </si>
  <si>
    <t>พัฒนาโครงสร้างพื้นฐานเพื่อสนับสนุนการปฏิบัติงาน</t>
  </si>
  <si>
    <t>ปรับปรุงระเบียบ ข้อบังคับ ให้เอื้อต่อการปฏิบัติงานเพื่อสร้างขวัญกำลังใจ</t>
  </si>
  <si>
    <t>สร้างการมีส่วนร่วม</t>
  </si>
  <si>
    <t>1.2.1</t>
  </si>
  <si>
    <t>ปรับแผนและพัฒนาระบบการสรรหาบุคลากร</t>
  </si>
  <si>
    <t>พัฒนาทักษะทางวิชาการและวิชาชีพของบุคลากรสายวิชาการ</t>
  </si>
  <si>
    <t>สร้างระบบและกลไกการพัฒนาคุณวุฒิและตำแหน่งทางวิชาการ</t>
  </si>
  <si>
    <t>พัฒนาทักษะบุคลากรสายสนับสนุนทุกระดับตามสายงาน</t>
  </si>
  <si>
    <t>พัฒนาระบบสวัสดิการเพื่อส่งเสริมให้บุคลากรมีคุณภาพชีวิตที่ดี</t>
  </si>
  <si>
    <t>พัฒนาบุคลากรให้มีจิตสำนึกที่ดีต่อองค์กร</t>
  </si>
  <si>
    <t>ในการบริหารจัดการองค์กร</t>
  </si>
  <si>
    <t>สร้างความพร้อมแก่บุคลากรและนักศึกษาในการเข้าสู่ประชาคมอาเซียน</t>
  </si>
  <si>
    <t>เพิ่มช่องทางให้ข้อมูลเกี่ยวกับ AC</t>
  </si>
  <si>
    <t>จัดกิจกรรมเสริมสร้างความรู้ความเข้าใจด้านต่างๆ เกี่ยวกับ AC</t>
  </si>
  <si>
    <t>สนับสนุนทรัพยากรสำหรับเพิ่มศักยภาพด้านภาษา</t>
  </si>
  <si>
    <t>จัดกิจกรรมเพิ่มสมรรถนะด้านภาษาและการสื่อสาร</t>
  </si>
  <si>
    <t>สร้างเครือข่ายความร่วมมือด้านวิชาการกับสถาบันอื่นในต่างประเทศ</t>
  </si>
  <si>
    <t>พัฒนาหลักสูตรและกระบวนการจัดการเรียนการสอน</t>
  </si>
  <si>
    <t>ให้มีคุณภาพพร้อมเข้าสู่การแข่งขันในระดับ AC</t>
  </si>
  <si>
    <t>พัฒนาอาคารสถานที่และระบบสาธารณูปการ</t>
  </si>
  <si>
    <t>จัดทำแผนความต้องการสิ่งก่อสร้างและสาธารณูปโภค</t>
  </si>
  <si>
    <t>ก่อสร้าง / ปรับปรุง อาคารเรียนและปฏิบัติการ และสถานที่สนับสนุนการศึกษา</t>
  </si>
  <si>
    <t>พัฒนางานประชาสัมพันธ์</t>
  </si>
  <si>
    <t>เผยแพร่กิจกรรม และผลงานเด่นสู่สาธารณชน</t>
  </si>
  <si>
    <t>พัฒนาระบบการสื่อสารประชาสัมพันธ์ทั้งเชิงรุกและเชิงรับให้เป็นที่พึ่งของสังคม</t>
  </si>
  <si>
    <t>สร้างช่องทางติดต่อสื่อสารระหว่างมหาวิทยาลัยกับศิษย์เก่าและผู้ปกครอง</t>
  </si>
  <si>
    <t>สร้างเครือข่ายและพัฒนาระบบประชาสัมพันธ์ภายในองค์กร</t>
  </si>
  <si>
    <t>เผยแพร่และชี้แจงข้อมูลที่เป็นข้อเท็จจริงอย่างรวดเร็ว</t>
  </si>
  <si>
    <t>พัฒนาคลังข้อมูลการประชาสัมพันธ์</t>
  </si>
  <si>
    <t>พัฒนาบุคลากรด้านการประกันคุณภาพการศึกษา</t>
  </si>
  <si>
    <t>พัฒนานักศึกษาด้านการประกันคุณภาพการศึกษา</t>
  </si>
  <si>
    <t>จัดทำระบบควบคุมภายในและบริหารความเสี่ยง</t>
  </si>
  <si>
    <t>จัดทำแผนบริหารความเสี่ยง</t>
  </si>
  <si>
    <t>จัดหารายได้และบริหารทรัพย์สิน</t>
  </si>
  <si>
    <t>สร้างระบบและกลไกการจัดหารายได้และบริหารทรัพย์สินอย่างมีประสิทธิภาพ</t>
  </si>
  <si>
    <t>หารายได้จากแหล่งต่างๆ อย่างมีประสิทธิภาพ</t>
  </si>
  <si>
    <t>พัฒนามหาวิทยาลัยเป็น Green Campus</t>
  </si>
  <si>
    <t>การสร้างองค์กรที่ดีสู่การเป็น “มหาวิทยาลัยสีเขียว”</t>
  </si>
  <si>
    <t>ปรับที่ตั้งและโครงสร้างพื้นฐานของมหาวิทยาลัย</t>
  </si>
  <si>
    <t>การจัดการพลังงานและการเปลี่ยนแปลงสภาพอากาศ</t>
  </si>
  <si>
    <t>การจัดการน้ำและของเสีย</t>
  </si>
  <si>
    <t>การขนส่งที่เป็นมิตรกับสิ่งแวดล้อม</t>
  </si>
  <si>
    <t>เพิ่มขีดความสามารถในการให้การศึกษาด้านสิ่งแวดล้อมและการพัฒนาที่ยั่งยืน</t>
  </si>
  <si>
    <t>พัฒนาระบบเทคโนโลยีสารสนเทศและวิทยบริการ</t>
  </si>
  <si>
    <t>นำสื่อและเทคโนโลยีมาใช้เป็นต้นแบบในการเรียนการสอน</t>
  </si>
  <si>
    <t>จัดหาและสนับสนุนทรัพยากรส่งเสริมการเรียนรู้สำหรับงานวิทยบริการ</t>
  </si>
  <si>
    <t>พัฒนาระบบการเรียนการสอนทางไกล</t>
  </si>
  <si>
    <t>พัฒนาระบบบริหารจัดการเรียนการสอน</t>
  </si>
  <si>
    <t>ส่งเสริมการใช้ฟรีแอพพลิเคชั่นเพื่อสนับสนุนการศึกษา</t>
  </si>
  <si>
    <t>พัฒนาเว็บสำหรับงานบริหารและการตัดสินใจ</t>
  </si>
  <si>
    <t>ขยายระบบเครือข่ายสายสัญญาณ</t>
  </si>
  <si>
    <t>ขยายระบบเครือข่ายไร้สาย</t>
  </si>
  <si>
    <t>ปรับปรุงและเพิ่มประสิทธิภาพความปลอดภัยทางเครือข่าย</t>
  </si>
  <si>
    <t>พัฒนาระบบโครงสร้างพื้นฐานให้มีมาตรฐานและทันสมัย</t>
  </si>
  <si>
    <t>พัฒนาระบบคอมพิวเตอร์เสมือน สำหรับงานสำนักงานและการเรียนการสอน</t>
  </si>
  <si>
    <t>พัฒนาระบบบัญชี 3 มิติ</t>
  </si>
  <si>
    <t>พัฒนาระบบบัญชี 3 มิติ ให้สามารถทำงานได้ครบทุกมิติ</t>
  </si>
  <si>
    <t>พัฒนาและต่อยอดระบบบัญชี 3 มิติ ให้สามารถเชื่อมโยงกับ</t>
  </si>
  <si>
    <t>ระบบอิเล็กทรอนิกส์ภาครัฐได้</t>
  </si>
  <si>
    <t>และระบบเทคโนโลยีสารสนเทศ</t>
  </si>
  <si>
    <t>จัดหาและพัฒนาบุคลากรด้านเทคโนโลยีสารสนเทศให้มีศักยภาพ</t>
  </si>
  <si>
    <t>เพื่อการบริหาร อย่างน้อยร้อยละ 85</t>
  </si>
  <si>
    <t>จัดหาวัสดุ อุปกรณ์ ด้านเทคโนโลยีสารสนเทศให้เพียงพอ</t>
  </si>
  <si>
    <t>จัดทำระบบสำรองข้อมูลบัญชี 3 มิติ</t>
  </si>
  <si>
    <t>ส่งเสริมและสร้างความน่าเชื่อถือให้กับระบบบัญชี 3 มิติ</t>
  </si>
  <si>
    <t xml:space="preserve">ส่งเสริมให้ความรู้ และกระตุ้นให้บุคลากรเห็นความสำคัญและจำเป็น </t>
  </si>
  <si>
    <t>ของระบบบัญชี 3 มิติ</t>
  </si>
  <si>
    <t xml:space="preserve">ส่งเสริม และกระตุ้นให้ผู้บริหารใช้ข้อมูลจากระบบบัญชี 3 มิติ </t>
  </si>
  <si>
    <t>เป็นสารสนเทศประกอบการตัดสินใจ</t>
  </si>
  <si>
    <t>ทบทวนและปรับปรุง การทำงานระบบบัญชี 3 มิติ ตามมติ</t>
  </si>
  <si>
    <t>คณะกรรมการบริหารมหาวิทยาลัยเทคโนโลยีราชมงคลศรีวิชัย</t>
  </si>
  <si>
    <t>ทำนุบำรุงศิลปวัฒนธรรม</t>
  </si>
  <si>
    <t>1)</t>
  </si>
  <si>
    <t xml:space="preserve"> จัดกิจกรรมส่งเสริมให้นักศึกษาและบุคลากร และแหล่งวัฒนธรรมเครือข่าย</t>
  </si>
  <si>
    <t>ได้ศึกษาแลกเปลี่ยนเรียนรู้ร่วมกัน</t>
  </si>
  <si>
    <t>1. พัฒนาคุณภาพงานวิจัย</t>
  </si>
  <si>
    <t>พัฒนาความพร้อม ความเข้มแข็ง เพื่อสนับสนุนการวิจัย</t>
  </si>
  <si>
    <t>พัฒนาระบบและกลไกการบริหารงานวิจัย</t>
  </si>
  <si>
    <t>พัฒนาโครงสร้างพื้นฐานและสิ่งอำนวยความสะดวกต่อการวิจัย</t>
  </si>
  <si>
    <t>เป็นหน่วยวิจัยเฉพาะทาง</t>
  </si>
  <si>
    <t>ให้เข้มแข็ง เพียงพอ</t>
  </si>
  <si>
    <t>อย่างน้อย  2 หน่วยวิจัย</t>
  </si>
  <si>
    <t>ส่งเสริมและพัฒนาศักยภาพการวิจัยเพื่อการบูรณาการองค์ความรู้และ</t>
  </si>
  <si>
    <t>ประสบการณ์จากหลายสาขาวิชา</t>
  </si>
  <si>
    <t>ส่งเสริมสนับสนุนงานวิจัยบนพื้นฐานภูมิปัญญาท้องถิ่นเพื่อแก้ปัญหาและ</t>
  </si>
  <si>
    <t>ยกระดับคุณภาพชีวิตของชุมชน</t>
  </si>
  <si>
    <t>สร้างเครือข่ายวิจัยกับองค์กรภายในและภายนอกประเทศ</t>
  </si>
  <si>
    <t>พัฒนาศักยภาพนักวิจัยและคุณภาพงานวิจัย</t>
  </si>
  <si>
    <t>พัฒนาศักยภาพนักวิจัยและสร้างนักวิจัยรุ่นใหม่</t>
  </si>
  <si>
    <t>สนับสนุนส่งเสริมให้ผลงานวิจัยหรืองานสร้างสรรค์ได้รับการตีพิมพ์หรือ</t>
  </si>
  <si>
    <t>เผยแพร่หรือนำไปใช้ประโยชน์</t>
  </si>
  <si>
    <t>พัฒนาศักยภาพนักวิจัยผ่านเครือข่ายวิจัยโดยกระบวนการมีส่วนร่วม</t>
  </si>
  <si>
    <t>ของผู้ใช้ผลงาน เพื่อเพิ่มขีดความสามารถในการหาแหล่งทุน</t>
  </si>
  <si>
    <t>1. พัฒนาคุณภาพงานบริการวิชาการ</t>
  </si>
  <si>
    <t>การบริการทางวิชาการเพื่อพัฒนาคุณภาพวิชาชีพตามความต้องการชุมชน</t>
  </si>
  <si>
    <t>พัฒนาระบบและกลไกการบริการวิชาการเพื่อให้เกิดการบูรณาการ</t>
  </si>
  <si>
    <t>กับการเรียนการสอนและวิจัย</t>
  </si>
  <si>
    <t>ส่งเสริมและสนับสนุนภูมิปัญญาท้องถิ่นให้เป็นแหล่งเรียนรู้ของสังคม</t>
  </si>
  <si>
    <t>1.1.3</t>
  </si>
  <si>
    <t>ถ่ายทอดความรู้และเทคโนโลยีที่เหมาะสมบนพื้นฐานวัฒนธรรมที่ดีงาม</t>
  </si>
  <si>
    <t>ของท้องถิ่นเพื่อเสริมสร้างความเข้มแข็งและการพึ่งพาตนเองของชุมชนและ</t>
  </si>
  <si>
    <t>เพื่อการเรียนรู้ตลอดชีวิต</t>
  </si>
  <si>
    <t>1.1.4</t>
  </si>
  <si>
    <t>วิจัยและพัฒนาต่อยอดเชื่อมโยงความรู้และประสบการณ์จาก</t>
  </si>
  <si>
    <t>การบริการทางวิชาการแก่สังคม</t>
  </si>
  <si>
    <t>1.1.5</t>
  </si>
  <si>
    <t>เผยแพร่ผลความรู้ การถ่ายทอดเทคโนโลยีและแนวปฏิบัติที่ดีจากการให้บริการ</t>
  </si>
  <si>
    <t>ทางวิชาการสู่สาธารณะ</t>
  </si>
  <si>
    <t>อย่างน้อยหน่วยงานละ 1 รางวัล</t>
  </si>
  <si>
    <t xml:space="preserve">ด้านคุณธรรม จริยธรรม </t>
  </si>
  <si>
    <t xml:space="preserve">ในระดับชาติหรือนานาชาติ  </t>
  </si>
  <si>
    <t>คุณภาพบัณฑิต อย่างน้อยร้อยละ 80</t>
  </si>
  <si>
    <t xml:space="preserve">ได้รับการพัฒนาตามสายงาน </t>
  </si>
  <si>
    <t>อย่างน้อยปีละ 1 ครั้ง</t>
  </si>
  <si>
    <t>ได้รับการพัฒนา อย่างน้อยปีละ 1 ครั้ง</t>
  </si>
  <si>
    <t>หรือนานาชาติ อย่างน้อย 10 คน</t>
  </si>
  <si>
    <t>ให้บริการวิชาการ</t>
  </si>
  <si>
    <t>อนุรักษ์พลังงาน</t>
  </si>
  <si>
    <t>พึงพอใจต่อระบบเครือข่ายอินเตอร์เน็ต</t>
  </si>
  <si>
    <t>เพื่อการศึกษาและการบริการ</t>
  </si>
  <si>
    <t>อย่างน้อยร้อยละ 85</t>
  </si>
  <si>
    <t>ระบบเทคโนโลยีสารสนเทศ</t>
  </si>
  <si>
    <t>เป็นไปตามเกณฑ์อุดมศึกษา</t>
  </si>
  <si>
    <t>หรืองานสร้างสรรค์ ต่อ อาจารย์ประจำ</t>
  </si>
  <si>
    <t xml:space="preserve">ในวารสารระดับชาติ และนานาชาติ   </t>
  </si>
  <si>
    <t>อย่างน้อยร้อยละ 20</t>
  </si>
  <si>
    <t>งานสร้างสรรค์ เข้าสู่กระบวนการ</t>
  </si>
  <si>
    <t>อย่างน้อยร้อยละ  85</t>
  </si>
  <si>
    <t>พัฒนาระบบบริหารจัดการองค์การ</t>
  </si>
  <si>
    <t>สนับสนุนสิ่งอำนวยความสะดวกและสร้างความเข้มแข็งด้านการวิจัย</t>
  </si>
  <si>
    <t>ส่งเสริมและยกระดับมาตรฐานงานวิจัยทั้งด้านปริมาณและคุณภาพเพื่อตอบสนองความต้องการของสังคม ทั้งระดับท้องถิ่นและระดับชาติ</t>
  </si>
  <si>
    <t>ประชาสัมพันธ์ รณรงค์การอนุรักษ์พลังงานอย่างต่อเนื่องสม่ำเสมอ</t>
  </si>
  <si>
    <t>สร้างระบบและกลไกเพื่อเพิ่มประสิทธิภาพในการใช้พลังงาน</t>
  </si>
  <si>
    <t>ลดการใช้พลังงานไฟฟ้าภายในอาคาร</t>
  </si>
  <si>
    <t>สร้างทางเลือกในการใช้พลังงาน</t>
  </si>
  <si>
    <t>คณะ/วิทยาลัย</t>
  </si>
  <si>
    <t>ฝ่ายวิชาการ</t>
  </si>
  <si>
    <t>ฝ่ายวิจัยและบริการวิชาการ</t>
  </si>
  <si>
    <t>ผู้รับผิดชอบ</t>
  </si>
  <si>
    <t>บรรลุตามวัตถุประสงค์ อย่างน้อยร้อยละ 80</t>
  </si>
  <si>
    <t xml:space="preserve">ที่นำไปใช้ประโยชน์หรือตีพิมพ์เผยแพร่ </t>
  </si>
  <si>
    <t>อย่างน้อยคณะละ 2 ผลงาน</t>
  </si>
  <si>
    <t>เพิ่มขึ้น อย่างน้อย 15 คน</t>
  </si>
  <si>
    <t>วิชาการ หรือตีพิมพ์เผยแพร่</t>
  </si>
  <si>
    <t>ควบคุมให้อยู่ในระดับที่ลดลง</t>
  </si>
  <si>
    <t xml:space="preserve">ของทุกหน่วยงาน   </t>
  </si>
  <si>
    <t>พัฒนาระบบเทคโนโลยีสารสนเทศเพื่อการบริหารจัดการ</t>
  </si>
  <si>
    <t>รวมทั้งสิ้น</t>
  </si>
  <si>
    <t>รายได้</t>
  </si>
  <si>
    <t>แผ่นดิน</t>
  </si>
  <si>
    <t>รวม</t>
  </si>
  <si>
    <t>พันธกิจ :</t>
  </si>
  <si>
    <t>ผลิตกำลังคนด้านวิชาชีพบนพื้นฐานวิทยาศาสตร์และเทคโนโลยี ที่มีคุณภาพและมีความสามารถพร้อมเข้าสู่อาชีพ</t>
  </si>
  <si>
    <t xml:space="preserve">ประเด็นยุทธศาสตร์ : </t>
  </si>
  <si>
    <t>การพัฒนาการศึกษาบนพื้นฐานด้านวิทยาศาสตร์และเทคโนโลยี มุ่งสร้างบัณฑิตที่มีคุณภาพ คุณธรรมและจริยธรรม สู่ระดับสากล</t>
  </si>
  <si>
    <t xml:space="preserve">กลยุทธ์ : </t>
  </si>
  <si>
    <t>มาตรการ :</t>
  </si>
  <si>
    <t>1.1 พัฒนาศักยภาพนักศึกษา</t>
  </si>
  <si>
    <t xml:space="preserve">แผนงาน : </t>
  </si>
  <si>
    <t>พัฒนาศักยภาพบุคลากร</t>
  </si>
  <si>
    <t>เตรียมความพร้อมเข้าสู่ประชาคมอาเซียน</t>
  </si>
  <si>
    <t>1.3.1</t>
  </si>
  <si>
    <t>ทำนุบำรุงศาสนา อนุรักษ์ศิลปวัฒนธรรม และสิ่งแวดล้อม</t>
  </si>
  <si>
    <t>การปลูกจิตสำนึกในการทำนุบำรุงศาสนา อนุรักษ์ศิลปวัฒนธรรม และสิ่งแวดล้อม</t>
  </si>
  <si>
    <t>สนับสนุนและส่งเสริมการอนุรักษ์ สืบทอดและพัฒนามรดก ภูมิปัญญา ศิลปวัฒธรรม และอนุรักษ์สิ่งแวดล้อม</t>
  </si>
  <si>
    <t>สร้างงานวิจัย สิ่งประดิษฐ์ และนวัตกรรม สู่การผลิต การบริการ ที่สามารถถ่ายทอด และสร้างมูลค่าเพิ่ม</t>
  </si>
  <si>
    <t xml:space="preserve">การพัฒนางานวิจัย  สิ่งประดิษฐ์ และนวัตกรรมให้มีคุณภาพเข้าสู่มาตรฐานสากล
</t>
  </si>
  <si>
    <t>ให้บริการวิชาการแก่สังคมเพื่อพัฒนาอาชีพให้มีความสามารถในการแข่งขัน และมีคุณภาพชีวิตที่ดีขึ้นอย่างยั่งยืน</t>
  </si>
  <si>
    <t>งปม.</t>
  </si>
  <si>
    <t>เงินรายได้</t>
  </si>
  <si>
    <t>งบประมาณ (บาท)</t>
  </si>
  <si>
    <t>2. พัฒนาการบริหารจัดการ</t>
  </si>
  <si>
    <t>2.1.1</t>
  </si>
  <si>
    <t>2.1.2</t>
  </si>
  <si>
    <t>2.1.3</t>
  </si>
  <si>
    <t>2.1.4</t>
  </si>
  <si>
    <t>2.1.5</t>
  </si>
  <si>
    <t>2.1.6</t>
  </si>
  <si>
    <t>2.1.7</t>
  </si>
  <si>
    <t>2.2.1</t>
  </si>
  <si>
    <t>2.2.2</t>
  </si>
  <si>
    <t>1. ทำนุบำรุงศาสนา อนุรักษ์ศิลปวัฒนธรรม และสิ่งแวดล้อม</t>
  </si>
  <si>
    <t>ถ่ายทอดความรู้และเทคโนโลยีที่เหมาะสมบนพื้นฐานวัฒนธรรมที่ดีงามของท้องถิ่น</t>
  </si>
  <si>
    <t>เพื่อเสริมสร้างความเข้มแข็งและการพึ่งพาตนเองของชุมชนและเพื่อการเรียนรู้ตลอดชีวิต</t>
  </si>
  <si>
    <t>วิจัยและพัฒนาต่อยอดเชื่อมโยงความรู้และประสบการณ์จากการบริการทางวิชาการแก่สังคม</t>
  </si>
  <si>
    <t>สู่สาธารณะ</t>
  </si>
  <si>
    <t>เผยแพร่ผลความรู้ การถ่ายทอดเทคโนโลยีและแนวปฏิบัติที่ดีจากการให้บริการทางวิชาการ</t>
  </si>
  <si>
    <t xml:space="preserve">ส่งเสริมและยกระดับมาตรฐานงานวิจัยทั้งด้านปริมาณและคุณภาพเพื่อตอบสนองความต้องการของสังคม </t>
  </si>
  <si>
    <t>ทั้งระดับท้องถิ่นและระดับชาติ</t>
  </si>
  <si>
    <t xml:space="preserve">ชุมชนและสังคมได้รับการบริการวิชาการ 
เพื่อเพิ่มความรู้ความสามารถในการพัฒนาคุณภาพชีวิตและเพิ่มศักยภาพในการแข่งขันของประเทศ
</t>
  </si>
  <si>
    <t>การพัฒนาระบบบริหารจัดการ</t>
  </si>
  <si>
    <t xml:space="preserve">ประเด็นยุทธศาสตร์ : การพัฒนาการศึกษาบนพื้นฐานด้านวิทยาศาสตร์และเทคโนโลยี  มุ่งสร้างบัณฑิตที่มีคุณภาพคุณธรรมและจริยธรรมสู่ระดับสากล
</t>
  </si>
  <si>
    <t>พันธกิจ / 
ประเด็นยุทธศาสตร์ / กลยุทธ์</t>
  </si>
  <si>
    <t>พันธกิจ : ผลิตกำลังคนด้านวิชาชีพบนพื้นฐานวิทยาศาสตร์และเทคโนโลยี ที่มีคุณภาพและมีความสามารถพร้อมเข้าสู่อาชีพ</t>
  </si>
  <si>
    <t xml:space="preserve">ประเด็นยุทธศาสตร์ : การปลูกจิตสำนึกในการทำนุบำรุงศาสนา อนุรักษ์ศิลปวัฒนธรรมและสิ่งแวดล้อมแก่นักศึกษาและบุคลากร
</t>
  </si>
  <si>
    <t>สนับสนุนและส่งเสริมการอนุรักษ์ สืบทอดและพัฒนามรดก ภูมิปัญญา ศิลปวัฒธรรมและอนุรักษ์สิ่งแวดล้อม</t>
  </si>
  <si>
    <t>พันธกิจ : ทำนุบำรุงศาสนา อนุรักษ์ศิลปวัฒนธรรม และสิ่งแวดล้อม</t>
  </si>
  <si>
    <t>พันธกิจ : สร้างงานวิจัย สิ่งประดิษฐ์ และนวัตกรรม สู่การผลิต  การบริการ ที่สามารถถ่ายทอดและสร้างมูลค่าเพิ่ม</t>
  </si>
  <si>
    <t>ประเด็นยุทธศาสตร์ : งานวิจัย สิ่งประดิษฐ์ และนวัตกรรม สามารถถ่ายทอดสู่การผลิต การบริการ และสร้างมูลค่าเพิ่ม</t>
  </si>
  <si>
    <t>ประเด็นยุทธศาสตร์ : การสร้างความสามารถในการแข่งขัน และพัฒนาคุณภาพชีวิตที่ดีตามความต้องการของสังคม</t>
  </si>
  <si>
    <t>พัฒนานักศึกษาสู่คุณลักษณะบัณฑิตที่พึงประสงค์</t>
  </si>
  <si>
    <t>การบริหารและพัฒนาทรัพยากรบุคคล</t>
  </si>
  <si>
    <t>พันธกิจ :  ให้บริการวิชาการแก่สังคมเพื่อพัฒนาอาชีพให้มีความสามารถในการแข่งขัน และมีคุณภาพชีวิตที่ดีขึ้นอย่างยั่งยืน</t>
  </si>
  <si>
    <t>นักศึกษาได้รับรางวัลจากการ</t>
  </si>
  <si>
    <t>นักศึกษามีความพึงพอใจต่อ</t>
  </si>
  <si>
    <t>นักศึกษาได้รับรางวัล</t>
  </si>
  <si>
    <t>ผู้ใช้บัณฑิตมีความพึงพอใจต่อ</t>
  </si>
  <si>
    <t>อาจารย์ประจำทุกคน</t>
  </si>
  <si>
    <t>บุคลากรสายสนับสนุนทุกคน</t>
  </si>
  <si>
    <t>จำนวนบุคลากรมีตำแหน่งทางวิชาการ</t>
  </si>
  <si>
    <t>ความพึงพอใจของผู้รับบริการ</t>
  </si>
  <si>
    <t>ความพึงพอใจของบุคลากร</t>
  </si>
  <si>
    <t>บุคลากรได้รับรางวัลระดับชาติ</t>
  </si>
  <si>
    <t>ความเสี่ยงที่สามารถดำเนินการ</t>
  </si>
  <si>
    <t>ทุกคณะมีรายได้จากการ</t>
  </si>
  <si>
    <t>นักศึกษาและบุคลากร มีความ</t>
  </si>
  <si>
    <t>ผู้ใช้บริการมีความพึงพอใจต่อการใช้</t>
  </si>
  <si>
    <t>ทุกหน่วยเบิกจ่ายมีข้อมูลในระบบ</t>
  </si>
  <si>
    <t xml:space="preserve">โครงการทำนุบำรุงศิลปวัฒนธรรม </t>
  </si>
  <si>
    <t>จำนวนกลุ่มวิจัยได้รับการพัฒนา</t>
  </si>
  <si>
    <t>จำนวนเงินสนับสนุนการวิจัย</t>
  </si>
  <si>
    <t>อาจารย์ประจำนำเสนอผลงาน</t>
  </si>
  <si>
    <t xml:space="preserve">จำนวนผลงานวิจัย สิ่งประดิษฐ์ </t>
  </si>
  <si>
    <t xml:space="preserve">ผู้รับบริการนำความรู้ไปใช้ประโยชน์ </t>
  </si>
  <si>
    <t>ความเชื่อมโยง พันธกิจ ประเด็นยุทธศาสตร์ กลยุทธ์ มาตรการ และแผนงาน</t>
  </si>
  <si>
    <t>ตัวชี้วัด มาตรการ / ค่าเป้าหมาย ประจำปี พ.ศ.2559</t>
  </si>
  <si>
    <t>สิ่งประดิษฐ์  นวัตกรรม  บทความวิจัย</t>
  </si>
  <si>
    <t>บทความบริการวิชาการ  ผลงานนักศึกษา</t>
  </si>
  <si>
    <t>ทุกหน่วยงานส่งนักศึกษาเข้าร่วมกิจกรรม</t>
  </si>
  <si>
    <t>วิชาการระดับชาติ นานาชาติ หรือระหว่าง</t>
  </si>
  <si>
    <t>สถาบัน</t>
  </si>
  <si>
    <t>แข่งขันทักษะวิชาการ/วิชาชีพ หรือนำเสนอ</t>
  </si>
  <si>
    <t>ผลงานระหว่างสถาบันระดับชาติ</t>
  </si>
  <si>
    <t xml:space="preserve">หรือนานาชาติ  อย่างน้อยหน่วยงานละ </t>
  </si>
  <si>
    <t>1 รางวัล</t>
  </si>
  <si>
    <t>นักศึกษามีความพึงพอใจต่อสิ่งสนับสนุน</t>
  </si>
  <si>
    <t>นักศึกษาชั้นปีสุดท้ายทุกคณะสอบผ่าน</t>
  </si>
  <si>
    <t>การวัดสมรรถนะของสาขาวิชา</t>
  </si>
  <si>
    <t>ภาวะการมีงานทำของบัณฑิตหรือ</t>
  </si>
  <si>
    <t xml:space="preserve">ประกอบอาชีพอิสระภายใน 1 ปี </t>
  </si>
  <si>
    <t>อาจารย์ประจำที่มีคุณวุฒิ ป.เอก เพิ่มขึ้น</t>
  </si>
  <si>
    <t>อย่างน้อย 15 คน</t>
  </si>
  <si>
    <t>สมรรถนะภาษาอังกฤษ</t>
  </si>
  <si>
    <t>(RMUTSV TEST) อย่างน้อยร้อยละ 60</t>
  </si>
  <si>
    <t>ร้อยละ 80 ของนักศึกษาปีสุดท้ายเข้าสอบ</t>
  </si>
  <si>
    <t>TOEIC</t>
  </si>
  <si>
    <t>ร้อยละ 20 ของนักศึกษาชั้นปีสุดท้าย</t>
  </si>
  <si>
    <t>ที่เข้าสอบ TOEIC ได้คะแนนมากกว่า 300</t>
  </si>
  <si>
    <t>ผลการประเมินคุณภาพภายในระดับคณะ</t>
  </si>
  <si>
    <t>และสถาบันไม่ต่ำกว่า 4</t>
  </si>
  <si>
    <t>ทุกหลักสูตรผ่านการประเมินคุณภาพภายใน</t>
  </si>
  <si>
    <t>ทุกพื้นที่มีกิจกรรมสนับสนุนมหาวิทยาลัย</t>
  </si>
  <si>
    <t>สีเขียวทุกพื้นที่ (การกำจัดขยะ  การจราจร</t>
  </si>
  <si>
    <t xml:space="preserve">ระบบบำบัดน้ำเสีย  ภูมิทัศน์ </t>
  </si>
  <si>
    <t>ประหยัดพลังงาน)</t>
  </si>
  <si>
    <t>ทุกหน่วยเบิกจ่าย เบิกจ่ายงบประมาณ</t>
  </si>
  <si>
    <t>ทุกหน่วยเบิกจ่าย  เบิกจ่ายงบประมาณ</t>
  </si>
  <si>
    <t>หน่วยวิจัยเดิมทุกหน่วย  ผ่านเกณฑ์</t>
  </si>
  <si>
    <t>ที่กำหนดของหน่วยวิจัย</t>
  </si>
  <si>
    <t xml:space="preserve"> -  ด้านสังคม 25,000 บาท/คน</t>
  </si>
  <si>
    <t xml:space="preserve"> -  ด้านวิทย์   60,000 บาท/คน</t>
  </si>
  <si>
    <t>จำนวนเงินสนับสนุนการวิจัยจาก</t>
  </si>
  <si>
    <t>แหล่งทุนภายนอกต่ออาจารย์ประจำ</t>
  </si>
  <si>
    <t>อย่างน้อย 25,000 บาท ต่อคน</t>
  </si>
  <si>
    <t>ทุกหน่วยงานระดับคณะมีบทความวิจัย</t>
  </si>
  <si>
    <t>ฉบับเต็มที่ตีพิมพ์ในเอกสารประกอบ</t>
  </si>
  <si>
    <t>การประชุมวิชาการอย่างน้อย 120 บทความ</t>
  </si>
  <si>
    <t>จำนวนบทความวิจัยที่ตีพิมพ์ในวารสาร</t>
  </si>
  <si>
    <t>ระดับชาติและนานาชาติที่อยู่บนฐานข้อมูล</t>
  </si>
  <si>
    <t>TCI อย่างน้อย 30 บทความ</t>
  </si>
  <si>
    <t xml:space="preserve">ระดับนานาชาติที่อยู่บนฐานข้อมูล ISI </t>
  </si>
  <si>
    <t>อย่างน้อย 10 บทความ</t>
  </si>
  <si>
    <t xml:space="preserve">ร้อยละ 80 ของหน่วยงานระดับคณะ </t>
  </si>
  <si>
    <t>มีผลงานวิจัยสิ่งประดิษฐ์ และงานสร้างสรรค์</t>
  </si>
  <si>
    <t>ได้รับรางวัลระดับชาติหรือนานาชาติ</t>
  </si>
  <si>
    <t>ทรัพย์สินทางปัญญา อย่างน้อย 5 ผลงาน</t>
  </si>
  <si>
    <t>ความเชื่อมโยง พันธกิจ ประเด็นยุทธศาสตร์ กลยุทธ์ มาตรการ แผนงาน และงบประมาณ  ประจำปีงบประมาณ พ.ศ. 2559</t>
  </si>
  <si>
    <t xml:space="preserve"> </t>
  </si>
  <si>
    <t>การเรียนรู้ อย่างน้อยร้อยละ 85</t>
  </si>
  <si>
    <t>จำนวนหน่วย การใช้พลังงานไฟฟ้า</t>
  </si>
  <si>
    <t xml:space="preserve">ต่อหน่วยมิเตอร์  ลดลงจากปีก่อน </t>
  </si>
  <si>
    <t>อย่างน้อยร้อยละ 5</t>
  </si>
  <si>
    <t>บัญชี 3 มิติ คลาดเคลื่อนไม่เกินร้อยละ 10</t>
  </si>
  <si>
    <t>(แผนไตรมาส 1  ร้อยละ 33 )</t>
  </si>
  <si>
    <t>(แผนไตรมาส 2  ร้อยละ 23 )</t>
  </si>
  <si>
    <t>(แผนไตรมาส 3  ร้อยละ 22 )</t>
  </si>
  <si>
    <t>(แผนไตรมาส 4  ร้อยละ 22 )</t>
  </si>
  <si>
    <t>รายจ่ายลงทุน  ไม่น้อยกว่าแผนการเบิกจ่าย</t>
  </si>
  <si>
    <t>รายไตรมาส</t>
  </si>
  <si>
    <t>(แผนไตรมาส 2  ร้อยละ 22 )</t>
  </si>
  <si>
    <t>(แผนไตรมาส 3  ร้อยละ 19 )</t>
  </si>
  <si>
    <t>(แผนไตรมาส 4  ร้อยละ 36 )</t>
  </si>
  <si>
    <t>(แผนไตรมาส 1  ร้อยละ 23 )</t>
  </si>
  <si>
    <t>รายจ่ายประจำไม่น้อยกว่าแผนการเบิกจ่าย</t>
  </si>
  <si>
    <t>การบริหารจัดการและการประกันคุณภาพ</t>
  </si>
  <si>
    <t>พัฒนาระบบบริหารจัดการและประกันคุณภาพ</t>
  </si>
  <si>
    <t>การบริหารจัดการ</t>
  </si>
  <si>
    <t>การประกันคุณภาพการศึกษา</t>
  </si>
  <si>
    <t>อื่นๆ</t>
  </si>
  <si>
    <t>ประจำปี 2559</t>
  </si>
  <si>
    <t>ให้ความรู้ด้านระบบควบคุมภายในและการบริหารความเสี่ยงสำหรับบุคลากรแต่ละ</t>
  </si>
  <si>
    <t>ระดับ</t>
  </si>
  <si>
    <t>2)</t>
  </si>
  <si>
    <t>มีการกำกับ ติดตามการดำเนินงานด้านการควบคุมภายในและการบริหารความเสี่ยง</t>
  </si>
  <si>
    <t>3)</t>
  </si>
  <si>
    <t>พัฒนาระบบควบคุมภายในและการบริหารความเสี่ยง</t>
  </si>
  <si>
    <t>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</si>
</sst>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_-* #,##0_-;\-* #,##0_-;_-* &quot;-&quot;??_-;_-@_-"/>
    <numFmt numFmtId="188" formatCode="0\)"/>
    <numFmt numFmtId="189" formatCode="0."/>
    <numFmt numFmtId="190" formatCode="_(* #,##0.00_);_(* \(#,##0.00\);_(* &quot;-&quot;??_);_(@_)"/>
    <numFmt numFmtId="191" formatCode="0.0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6"/>
      <name val="Angsana New"/>
      <family val="1"/>
    </font>
    <font>
      <sz val="16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  <font>
      <sz val="10"/>
      <name val="Arial"/>
      <family val="2"/>
    </font>
    <font>
      <sz val="14"/>
      <name val="Cordia New"/>
      <family val="2"/>
    </font>
    <font>
      <sz val="20"/>
      <color rgb="FFFF0000"/>
      <name val="Angsana New"/>
      <family val="1"/>
    </font>
    <font>
      <b/>
      <sz val="18"/>
      <name val="Angsana New"/>
      <family val="1"/>
    </font>
    <font>
      <sz val="18"/>
      <name val="Angsana New"/>
      <family val="1"/>
    </font>
    <font>
      <b/>
      <sz val="15"/>
      <name val="Angsana New"/>
      <family val="1"/>
    </font>
    <font>
      <sz val="15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8" fillId="0" borderId="0"/>
  </cellStyleXfs>
  <cellXfs count="338">
    <xf numFmtId="0" fontId="0" fillId="0" borderId="0" xfId="0"/>
    <xf numFmtId="187" fontId="3" fillId="0" borderId="0" xfId="1" applyNumberFormat="1" applyFont="1" applyBorder="1"/>
    <xf numFmtId="0" fontId="3" fillId="0" borderId="0" xfId="2" applyFont="1" applyBorder="1"/>
    <xf numFmtId="0" fontId="4" fillId="0" borderId="0" xfId="2" applyFont="1" applyBorder="1"/>
    <xf numFmtId="0" fontId="4" fillId="0" borderId="0" xfId="2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2" xfId="2" applyFont="1" applyBorder="1" applyAlignment="1">
      <alignment horizontal="right"/>
    </xf>
    <xf numFmtId="0" fontId="5" fillId="0" borderId="4" xfId="2" applyFont="1" applyBorder="1" applyAlignment="1">
      <alignment horizontal="right"/>
    </xf>
    <xf numFmtId="187" fontId="5" fillId="0" borderId="1" xfId="1" applyNumberFormat="1" applyFont="1" applyBorder="1" applyAlignment="1">
      <alignment horizontal="center"/>
    </xf>
    <xf numFmtId="0" fontId="5" fillId="0" borderId="0" xfId="2" applyFont="1" applyAlignment="1">
      <alignment horizontal="center"/>
    </xf>
    <xf numFmtId="187" fontId="5" fillId="0" borderId="5" xfId="1" applyNumberFormat="1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5" fillId="0" borderId="7" xfId="2" applyFont="1" applyBorder="1" applyAlignment="1">
      <alignment horizontal="right"/>
    </xf>
    <xf numFmtId="0" fontId="5" fillId="0" borderId="9" xfId="2" applyFont="1" applyBorder="1" applyAlignment="1">
      <alignment horizontal="right"/>
    </xf>
    <xf numFmtId="187" fontId="5" fillId="0" borderId="6" xfId="1" applyNumberFormat="1" applyFont="1" applyBorder="1" applyAlignment="1">
      <alignment horizontal="center"/>
    </xf>
    <xf numFmtId="0" fontId="5" fillId="0" borderId="11" xfId="2" applyFont="1" applyBorder="1"/>
    <xf numFmtId="0" fontId="5" fillId="0" borderId="12" xfId="2" applyFont="1" applyBorder="1" applyAlignment="1">
      <alignment horizontal="left" vertical="top"/>
    </xf>
    <xf numFmtId="0" fontId="5" fillId="0" borderId="11" xfId="2" applyFont="1" applyBorder="1" applyAlignment="1">
      <alignment horizontal="right"/>
    </xf>
    <xf numFmtId="0" fontId="5" fillId="0" borderId="13" xfId="2" applyFont="1" applyBorder="1" applyAlignment="1">
      <alignment horizontal="right"/>
    </xf>
    <xf numFmtId="0" fontId="5" fillId="0" borderId="12" xfId="2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187" fontId="5" fillId="0" borderId="10" xfId="1" applyNumberFormat="1" applyFont="1" applyBorder="1" applyAlignment="1">
      <alignment horizontal="center"/>
    </xf>
    <xf numFmtId="0" fontId="5" fillId="0" borderId="13" xfId="2" applyFont="1" applyBorder="1" applyAlignment="1">
      <alignment horizontal="center"/>
    </xf>
    <xf numFmtId="0" fontId="5" fillId="0" borderId="13" xfId="2" applyFont="1" applyBorder="1" applyAlignment="1">
      <alignment horizontal="left" vertical="top"/>
    </xf>
    <xf numFmtId="0" fontId="6" fillId="0" borderId="12" xfId="2" applyFont="1" applyBorder="1"/>
    <xf numFmtId="187" fontId="5" fillId="0" borderId="10" xfId="1" applyNumberFormat="1" applyFont="1" applyBorder="1"/>
    <xf numFmtId="0" fontId="6" fillId="0" borderId="13" xfId="2" applyFont="1" applyBorder="1"/>
    <xf numFmtId="0" fontId="6" fillId="0" borderId="11" xfId="2" applyFont="1" applyBorder="1"/>
    <xf numFmtId="0" fontId="6" fillId="0" borderId="12" xfId="2" applyFont="1" applyBorder="1" applyAlignment="1">
      <alignment horizontal="left" vertical="top"/>
    </xf>
    <xf numFmtId="0" fontId="6" fillId="0" borderId="11" xfId="2" applyFont="1" applyBorder="1" applyAlignment="1">
      <alignment horizontal="right"/>
    </xf>
    <xf numFmtId="188" fontId="6" fillId="0" borderId="13" xfId="2" applyNumberFormat="1" applyFont="1" applyBorder="1" applyAlignment="1">
      <alignment horizontal="right"/>
    </xf>
    <xf numFmtId="0" fontId="6" fillId="0" borderId="10" xfId="2" applyFont="1" applyBorder="1"/>
    <xf numFmtId="0" fontId="6" fillId="0" borderId="13" xfId="2" applyFont="1" applyBorder="1" applyAlignment="1">
      <alignment horizontal="right"/>
    </xf>
    <xf numFmtId="0" fontId="5" fillId="0" borderId="11" xfId="2" applyFont="1" applyFill="1" applyBorder="1" applyAlignment="1">
      <alignment vertical="top"/>
    </xf>
    <xf numFmtId="0" fontId="5" fillId="0" borderId="12" xfId="2" applyFont="1" applyFill="1" applyBorder="1" applyAlignment="1">
      <alignment horizontal="left" vertical="top" wrapText="1"/>
    </xf>
    <xf numFmtId="0" fontId="5" fillId="0" borderId="13" xfId="2" applyFont="1" applyFill="1" applyBorder="1" applyAlignment="1">
      <alignment horizontal="left" vertical="top"/>
    </xf>
    <xf numFmtId="0" fontId="6" fillId="0" borderId="11" xfId="2" applyFont="1" applyFill="1" applyBorder="1"/>
    <xf numFmtId="0" fontId="5" fillId="0" borderId="12" xfId="2" applyFont="1" applyFill="1" applyBorder="1" applyAlignment="1">
      <alignment horizontal="left" vertical="top"/>
    </xf>
    <xf numFmtId="0" fontId="5" fillId="0" borderId="11" xfId="2" applyFont="1" applyBorder="1" applyAlignment="1">
      <alignment vertical="top"/>
    </xf>
    <xf numFmtId="0" fontId="5" fillId="0" borderId="12" xfId="2" applyFont="1" applyBorder="1" applyAlignment="1">
      <alignment horizontal="left" vertical="top" wrapText="1"/>
    </xf>
    <xf numFmtId="0" fontId="5" fillId="0" borderId="11" xfId="2" applyFont="1" applyBorder="1" applyAlignment="1">
      <alignment horizontal="left" vertical="top"/>
    </xf>
    <xf numFmtId="0" fontId="5" fillId="0" borderId="13" xfId="2" applyFont="1" applyBorder="1" applyAlignment="1">
      <alignment horizontal="left"/>
    </xf>
    <xf numFmtId="0" fontId="5" fillId="0" borderId="12" xfId="2" applyFont="1" applyBorder="1"/>
    <xf numFmtId="0" fontId="5" fillId="0" borderId="13" xfId="2" applyFont="1" applyBorder="1"/>
    <xf numFmtId="0" fontId="5" fillId="0" borderId="11" xfId="2" applyFont="1" applyBorder="1" applyAlignment="1">
      <alignment vertical="top" wrapText="1"/>
    </xf>
    <xf numFmtId="0" fontId="6" fillId="0" borderId="12" xfId="2" applyFont="1" applyBorder="1" applyAlignment="1">
      <alignment wrapText="1"/>
    </xf>
    <xf numFmtId="0" fontId="5" fillId="0" borderId="12" xfId="2" applyFont="1" applyBorder="1" applyAlignment="1">
      <alignment horizontal="left" wrapText="1"/>
    </xf>
    <xf numFmtId="0" fontId="6" fillId="0" borderId="10" xfId="2" applyFont="1" applyBorder="1" applyAlignment="1">
      <alignment vertical="top"/>
    </xf>
    <xf numFmtId="0" fontId="6" fillId="0" borderId="11" xfId="2" applyFont="1" applyBorder="1" applyAlignment="1">
      <alignment horizontal="right" vertical="top"/>
    </xf>
    <xf numFmtId="0" fontId="6" fillId="0" borderId="13" xfId="2" applyFont="1" applyBorder="1" applyAlignment="1">
      <alignment horizontal="right" vertical="top"/>
    </xf>
    <xf numFmtId="0" fontId="6" fillId="0" borderId="12" xfId="2" applyFont="1" applyBorder="1" applyAlignment="1">
      <alignment vertical="top" wrapText="1"/>
    </xf>
    <xf numFmtId="187" fontId="5" fillId="0" borderId="10" xfId="1" applyNumberFormat="1" applyFont="1" applyBorder="1" applyAlignment="1">
      <alignment vertical="top"/>
    </xf>
    <xf numFmtId="0" fontId="6" fillId="0" borderId="13" xfId="2" applyFont="1" applyBorder="1" applyAlignment="1">
      <alignment vertical="top"/>
    </xf>
    <xf numFmtId="0" fontId="5" fillId="0" borderId="13" xfId="2" applyFont="1" applyBorder="1" applyAlignment="1">
      <alignment vertical="top"/>
    </xf>
    <xf numFmtId="0" fontId="6" fillId="0" borderId="12" xfId="2" applyFont="1" applyBorder="1" applyAlignment="1">
      <alignment vertical="top"/>
    </xf>
    <xf numFmtId="0" fontId="6" fillId="0" borderId="12" xfId="2" applyFont="1" applyBorder="1" applyAlignment="1">
      <alignment horizontal="left" vertical="top" wrapText="1"/>
    </xf>
    <xf numFmtId="0" fontId="6" fillId="0" borderId="13" xfId="2" applyFont="1" applyBorder="1" applyAlignment="1">
      <alignment horizontal="left" vertical="top"/>
    </xf>
    <xf numFmtId="0" fontId="6" fillId="0" borderId="11" xfId="2" applyFont="1" applyBorder="1" applyAlignment="1">
      <alignment vertical="top"/>
    </xf>
    <xf numFmtId="0" fontId="6" fillId="0" borderId="14" xfId="2" applyFont="1" applyBorder="1"/>
    <xf numFmtId="0" fontId="6" fillId="0" borderId="15" xfId="2" applyFont="1" applyBorder="1"/>
    <xf numFmtId="0" fontId="6" fillId="0" borderId="14" xfId="2" applyFont="1" applyBorder="1" applyAlignment="1">
      <alignment horizontal="right"/>
    </xf>
    <xf numFmtId="0" fontId="6" fillId="0" borderId="0" xfId="2" applyFont="1" applyBorder="1" applyAlignment="1">
      <alignment horizontal="right"/>
    </xf>
    <xf numFmtId="187" fontId="5" fillId="0" borderId="5" xfId="1" applyNumberFormat="1" applyFont="1" applyBorder="1"/>
    <xf numFmtId="0" fontId="6" fillId="0" borderId="0" xfId="2" applyFont="1"/>
    <xf numFmtId="0" fontId="4" fillId="0" borderId="14" xfId="2" applyFont="1" applyBorder="1"/>
    <xf numFmtId="0" fontId="4" fillId="0" borderId="15" xfId="2" applyFont="1" applyBorder="1"/>
    <xf numFmtId="0" fontId="4" fillId="0" borderId="14" xfId="2" applyFont="1" applyBorder="1" applyAlignment="1">
      <alignment horizontal="right"/>
    </xf>
    <xf numFmtId="187" fontId="3" fillId="0" borderId="5" xfId="1" applyNumberFormat="1" applyFont="1" applyBorder="1"/>
    <xf numFmtId="0" fontId="4" fillId="0" borderId="0" xfId="2" applyFont="1"/>
    <xf numFmtId="0" fontId="5" fillId="0" borderId="5" xfId="2" applyFont="1" applyBorder="1" applyAlignment="1">
      <alignment horizontal="center"/>
    </xf>
    <xf numFmtId="0" fontId="5" fillId="0" borderId="10" xfId="2" applyFont="1" applyFill="1" applyBorder="1" applyAlignment="1">
      <alignment vertical="top"/>
    </xf>
    <xf numFmtId="0" fontId="5" fillId="0" borderId="11" xfId="2" applyFont="1" applyFill="1" applyBorder="1" applyAlignment="1">
      <alignment horizontal="right" vertical="top"/>
    </xf>
    <xf numFmtId="0" fontId="5" fillId="0" borderId="13" xfId="2" applyFont="1" applyFill="1" applyBorder="1" applyAlignment="1">
      <alignment horizontal="right" vertical="top"/>
    </xf>
    <xf numFmtId="0" fontId="5" fillId="0" borderId="12" xfId="2" applyFont="1" applyFill="1" applyBorder="1" applyAlignment="1">
      <alignment vertical="top"/>
    </xf>
    <xf numFmtId="187" fontId="5" fillId="0" borderId="10" xfId="1" applyNumberFormat="1" applyFont="1" applyFill="1" applyBorder="1" applyAlignment="1">
      <alignment vertical="top"/>
    </xf>
    <xf numFmtId="0" fontId="5" fillId="0" borderId="13" xfId="2" applyFont="1" applyFill="1" applyBorder="1" applyAlignment="1">
      <alignment vertical="top"/>
    </xf>
    <xf numFmtId="0" fontId="6" fillId="0" borderId="16" xfId="2" applyFont="1" applyBorder="1"/>
    <xf numFmtId="0" fontId="6" fillId="0" borderId="17" xfId="2" applyFont="1" applyBorder="1"/>
    <xf numFmtId="0" fontId="6" fillId="0" borderId="18" xfId="2" applyFont="1" applyBorder="1"/>
    <xf numFmtId="0" fontId="6" fillId="0" borderId="17" xfId="2" applyFont="1" applyBorder="1" applyAlignment="1">
      <alignment horizontal="right"/>
    </xf>
    <xf numFmtId="0" fontId="6" fillId="0" borderId="19" xfId="2" applyFont="1" applyBorder="1" applyAlignment="1">
      <alignment horizontal="right"/>
    </xf>
    <xf numFmtId="187" fontId="5" fillId="0" borderId="16" xfId="1" applyNumberFormat="1" applyFont="1" applyBorder="1"/>
    <xf numFmtId="187" fontId="6" fillId="0" borderId="10" xfId="1" applyNumberFormat="1" applyFont="1" applyBorder="1"/>
    <xf numFmtId="0" fontId="6" fillId="0" borderId="22" xfId="2" applyFont="1" applyBorder="1"/>
    <xf numFmtId="0" fontId="5" fillId="0" borderId="17" xfId="2" applyFont="1" applyBorder="1"/>
    <xf numFmtId="0" fontId="5" fillId="0" borderId="18" xfId="2" applyFont="1" applyBorder="1" applyAlignment="1">
      <alignment horizontal="left" vertical="top"/>
    </xf>
    <xf numFmtId="0" fontId="3" fillId="0" borderId="0" xfId="2" applyFont="1" applyBorder="1" applyAlignment="1"/>
    <xf numFmtId="0" fontId="6" fillId="0" borderId="18" xfId="2" applyFont="1" applyBorder="1" applyAlignment="1">
      <alignment horizontal="left" vertical="top"/>
    </xf>
    <xf numFmtId="0" fontId="6" fillId="0" borderId="19" xfId="2" applyFont="1" applyBorder="1"/>
    <xf numFmtId="187" fontId="6" fillId="0" borderId="0" xfId="2" applyNumberFormat="1" applyFont="1"/>
    <xf numFmtId="0" fontId="6" fillId="0" borderId="0" xfId="2" applyFont="1" applyBorder="1"/>
    <xf numFmtId="0" fontId="5" fillId="0" borderId="5" xfId="2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13" xfId="2" applyFont="1" applyBorder="1" applyAlignment="1">
      <alignment horizontal="left" wrapText="1"/>
    </xf>
    <xf numFmtId="0" fontId="5" fillId="0" borderId="19" xfId="2" applyFont="1" applyBorder="1"/>
    <xf numFmtId="0" fontId="6" fillId="0" borderId="13" xfId="2" applyFont="1" applyFill="1" applyBorder="1"/>
    <xf numFmtId="0" fontId="5" fillId="0" borderId="13" xfId="2" applyFont="1" applyBorder="1" applyAlignment="1">
      <alignment vertical="top" wrapText="1"/>
    </xf>
    <xf numFmtId="0" fontId="6" fillId="0" borderId="13" xfId="2" applyFont="1" applyBorder="1" applyAlignment="1"/>
    <xf numFmtId="0" fontId="6" fillId="0" borderId="10" xfId="2" applyFont="1" applyFill="1" applyBorder="1"/>
    <xf numFmtId="0" fontId="5" fillId="0" borderId="12" xfId="2" applyFont="1" applyBorder="1" applyAlignment="1">
      <alignment horizontal="left" vertical="top" wrapText="1"/>
    </xf>
    <xf numFmtId="187" fontId="5" fillId="0" borderId="20" xfId="1" applyNumberFormat="1" applyFont="1" applyFill="1" applyBorder="1" applyAlignment="1">
      <alignment vertical="top"/>
    </xf>
    <xf numFmtId="0" fontId="3" fillId="0" borderId="0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right" vertical="center"/>
    </xf>
    <xf numFmtId="0" fontId="6" fillId="0" borderId="0" xfId="2" applyFont="1" applyAlignment="1">
      <alignment vertical="center"/>
    </xf>
    <xf numFmtId="0" fontId="6" fillId="0" borderId="0" xfId="2" applyFont="1" applyBorder="1" applyAlignment="1">
      <alignment vertical="center"/>
    </xf>
    <xf numFmtId="0" fontId="6" fillId="0" borderId="0" xfId="2" applyFont="1" applyBorder="1" applyAlignment="1">
      <alignment horizontal="right" vertical="center"/>
    </xf>
    <xf numFmtId="0" fontId="6" fillId="0" borderId="15" xfId="2" applyFont="1" applyBorder="1" applyAlignment="1">
      <alignment vertical="center"/>
    </xf>
    <xf numFmtId="187" fontId="5" fillId="0" borderId="5" xfId="1" applyNumberFormat="1" applyFont="1" applyBorder="1" applyAlignment="1">
      <alignment vertical="center"/>
    </xf>
    <xf numFmtId="0" fontId="4" fillId="0" borderId="15" xfId="2" applyFont="1" applyBorder="1" applyAlignment="1">
      <alignment vertical="center"/>
    </xf>
    <xf numFmtId="187" fontId="3" fillId="0" borderId="5" xfId="1" applyNumberFormat="1" applyFont="1" applyBorder="1" applyAlignment="1">
      <alignment vertical="center"/>
    </xf>
    <xf numFmtId="0" fontId="4" fillId="0" borderId="0" xfId="2" applyFont="1" applyAlignment="1">
      <alignment vertical="center"/>
    </xf>
    <xf numFmtId="0" fontId="3" fillId="0" borderId="13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left" vertical="center"/>
    </xf>
    <xf numFmtId="0" fontId="4" fillId="0" borderId="13" xfId="2" applyFont="1" applyFill="1" applyBorder="1" applyAlignment="1">
      <alignment vertical="center"/>
    </xf>
    <xf numFmtId="0" fontId="3" fillId="0" borderId="13" xfId="2" applyFont="1" applyFill="1" applyBorder="1" applyAlignment="1">
      <alignment horizontal="right" vertical="center"/>
    </xf>
    <xf numFmtId="0" fontId="3" fillId="0" borderId="13" xfId="2" applyFont="1" applyBorder="1" applyAlignment="1">
      <alignment horizontal="center" vertical="center"/>
    </xf>
    <xf numFmtId="0" fontId="3" fillId="0" borderId="13" xfId="2" applyFont="1" applyBorder="1" applyAlignment="1">
      <alignment horizontal="left" vertical="center" wrapText="1"/>
    </xf>
    <xf numFmtId="0" fontId="3" fillId="0" borderId="13" xfId="2" applyFont="1" applyBorder="1" applyAlignment="1">
      <alignment vertical="center"/>
    </xf>
    <xf numFmtId="0" fontId="3" fillId="0" borderId="13" xfId="2" applyFont="1" applyBorder="1" applyAlignment="1">
      <alignment horizontal="left" vertical="center"/>
    </xf>
    <xf numFmtId="0" fontId="3" fillId="0" borderId="13" xfId="2" applyFont="1" applyBorder="1" applyAlignment="1">
      <alignment horizontal="right" vertical="center"/>
    </xf>
    <xf numFmtId="0" fontId="3" fillId="0" borderId="12" xfId="2" applyFont="1" applyBorder="1" applyAlignment="1">
      <alignment horizontal="center" vertical="center"/>
    </xf>
    <xf numFmtId="0" fontId="4" fillId="0" borderId="13" xfId="2" applyFont="1" applyBorder="1" applyAlignment="1">
      <alignment vertical="center"/>
    </xf>
    <xf numFmtId="0" fontId="4" fillId="0" borderId="13" xfId="2" applyFont="1" applyBorder="1" applyAlignment="1">
      <alignment horizontal="left" vertical="center"/>
    </xf>
    <xf numFmtId="0" fontId="4" fillId="0" borderId="13" xfId="2" applyFont="1" applyBorder="1" applyAlignment="1">
      <alignment horizontal="center" vertical="center"/>
    </xf>
    <xf numFmtId="0" fontId="4" fillId="0" borderId="12" xfId="2" applyFont="1" applyBorder="1" applyAlignment="1">
      <alignment vertical="center"/>
    </xf>
    <xf numFmtId="188" fontId="4" fillId="0" borderId="13" xfId="2" applyNumberFormat="1" applyFont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4" fillId="0" borderId="13" xfId="2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horizontal="left" vertical="center"/>
    </xf>
    <xf numFmtId="0" fontId="4" fillId="0" borderId="13" xfId="2" applyFont="1" applyBorder="1" applyAlignment="1">
      <alignment horizontal="right" vertical="center"/>
    </xf>
    <xf numFmtId="191" fontId="4" fillId="0" borderId="13" xfId="2" applyNumberFormat="1" applyFont="1" applyBorder="1" applyAlignment="1">
      <alignment vertical="center"/>
    </xf>
    <xf numFmtId="188" fontId="4" fillId="0" borderId="13" xfId="2" applyNumberFormat="1" applyFont="1" applyBorder="1" applyAlignment="1">
      <alignment horizontal="left" vertical="center"/>
    </xf>
    <xf numFmtId="191" fontId="4" fillId="0" borderId="13" xfId="2" applyNumberFormat="1" applyFont="1" applyFill="1" applyBorder="1" applyAlignment="1">
      <alignment vertical="center"/>
    </xf>
    <xf numFmtId="0" fontId="3" fillId="0" borderId="12" xfId="2" applyFont="1" applyFill="1" applyBorder="1" applyAlignment="1">
      <alignment vertical="center"/>
    </xf>
    <xf numFmtId="0" fontId="3" fillId="0" borderId="13" xfId="2" applyFont="1" applyBorder="1" applyAlignment="1">
      <alignment vertical="center" wrapText="1"/>
    </xf>
    <xf numFmtId="0" fontId="4" fillId="0" borderId="12" xfId="2" applyFont="1" applyBorder="1" applyAlignment="1">
      <alignment vertical="center" wrapText="1"/>
    </xf>
    <xf numFmtId="0" fontId="4" fillId="0" borderId="23" xfId="2" applyFont="1" applyBorder="1" applyAlignment="1">
      <alignment vertical="center"/>
    </xf>
    <xf numFmtId="191" fontId="4" fillId="0" borderId="23" xfId="2" applyNumberFormat="1" applyFont="1" applyBorder="1" applyAlignment="1">
      <alignment vertical="center"/>
    </xf>
    <xf numFmtId="0" fontId="4" fillId="0" borderId="23" xfId="2" applyFont="1" applyBorder="1" applyAlignment="1">
      <alignment horizontal="left" vertical="center"/>
    </xf>
    <xf numFmtId="0" fontId="3" fillId="0" borderId="23" xfId="2" applyFont="1" applyBorder="1" applyAlignment="1">
      <alignment vertical="center"/>
    </xf>
    <xf numFmtId="0" fontId="3" fillId="0" borderId="22" xfId="2" applyFont="1" applyBorder="1" applyAlignment="1">
      <alignment horizontal="left" vertical="center" wrapText="1"/>
    </xf>
    <xf numFmtId="0" fontId="4" fillId="0" borderId="13" xfId="2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4" fillId="0" borderId="12" xfId="2" applyFont="1" applyBorder="1" applyAlignment="1">
      <alignment horizontal="left" vertical="center" wrapText="1"/>
    </xf>
    <xf numFmtId="0" fontId="3" fillId="0" borderId="12" xfId="2" applyFont="1" applyBorder="1" applyAlignment="1">
      <alignment vertical="center"/>
    </xf>
    <xf numFmtId="0" fontId="4" fillId="0" borderId="19" xfId="2" applyFont="1" applyBorder="1" applyAlignment="1">
      <alignment vertical="center"/>
    </xf>
    <xf numFmtId="0" fontId="3" fillId="0" borderId="19" xfId="2" applyFont="1" applyBorder="1" applyAlignment="1">
      <alignment vertical="center"/>
    </xf>
    <xf numFmtId="0" fontId="3" fillId="0" borderId="19" xfId="2" applyFont="1" applyBorder="1" applyAlignment="1">
      <alignment horizontal="left" vertical="center"/>
    </xf>
    <xf numFmtId="0" fontId="4" fillId="0" borderId="19" xfId="2" applyFont="1" applyBorder="1" applyAlignment="1">
      <alignment horizontal="right" vertical="center"/>
    </xf>
    <xf numFmtId="188" fontId="4" fillId="0" borderId="19" xfId="2" applyNumberFormat="1" applyFont="1" applyBorder="1" applyAlignment="1">
      <alignment horizontal="left" vertical="center"/>
    </xf>
    <xf numFmtId="0" fontId="4" fillId="0" borderId="18" xfId="2" applyFont="1" applyBorder="1" applyAlignment="1">
      <alignment vertical="center"/>
    </xf>
    <xf numFmtId="0" fontId="3" fillId="0" borderId="11" xfId="2" applyFont="1" applyBorder="1" applyAlignment="1">
      <alignment horizontal="center" vertical="center"/>
    </xf>
    <xf numFmtId="0" fontId="4" fillId="0" borderId="11" xfId="2" applyFont="1" applyBorder="1" applyAlignment="1">
      <alignment vertical="center"/>
    </xf>
    <xf numFmtId="0" fontId="3" fillId="0" borderId="11" xfId="2" applyFont="1" applyFill="1" applyBorder="1" applyAlignment="1">
      <alignment vertical="center"/>
    </xf>
    <xf numFmtId="0" fontId="4" fillId="0" borderId="21" xfId="2" applyFont="1" applyBorder="1" applyAlignment="1">
      <alignment vertical="center"/>
    </xf>
    <xf numFmtId="0" fontId="4" fillId="0" borderId="11" xfId="2" applyFont="1" applyFill="1" applyBorder="1" applyAlignment="1">
      <alignment vertical="center"/>
    </xf>
    <xf numFmtId="0" fontId="4" fillId="0" borderId="17" xfId="2" applyFont="1" applyBorder="1" applyAlignment="1">
      <alignment vertical="center"/>
    </xf>
    <xf numFmtId="0" fontId="10" fillId="2" borderId="0" xfId="2" applyFont="1" applyFill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4" xfId="2" applyFont="1" applyBorder="1" applyAlignment="1">
      <alignment vertical="center"/>
    </xf>
    <xf numFmtId="0" fontId="10" fillId="0" borderId="4" xfId="2" applyFont="1" applyBorder="1" applyAlignment="1">
      <alignment horizontal="right" vertical="center"/>
    </xf>
    <xf numFmtId="0" fontId="10" fillId="0" borderId="3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9" xfId="2" applyFont="1" applyBorder="1" applyAlignment="1">
      <alignment vertical="center"/>
    </xf>
    <xf numFmtId="0" fontId="10" fillId="0" borderId="9" xfId="2" applyFont="1" applyBorder="1" applyAlignment="1">
      <alignment horizontal="right" vertical="center"/>
    </xf>
    <xf numFmtId="0" fontId="10" fillId="0" borderId="8" xfId="2" applyFont="1" applyBorder="1" applyAlignment="1">
      <alignment horizontal="center" vertical="center"/>
    </xf>
    <xf numFmtId="0" fontId="11" fillId="2" borderId="13" xfId="2" applyFont="1" applyFill="1" applyBorder="1" applyAlignment="1">
      <alignment vertical="center"/>
    </xf>
    <xf numFmtId="188" fontId="4" fillId="0" borderId="19" xfId="2" applyNumberFormat="1" applyFont="1" applyBorder="1" applyAlignment="1">
      <alignment vertical="center"/>
    </xf>
    <xf numFmtId="0" fontId="4" fillId="0" borderId="19" xfId="2" applyFont="1" applyBorder="1" applyAlignment="1">
      <alignment horizontal="left" vertical="center"/>
    </xf>
    <xf numFmtId="0" fontId="4" fillId="0" borderId="30" xfId="2" applyFont="1" applyBorder="1" applyAlignment="1">
      <alignment vertical="center"/>
    </xf>
    <xf numFmtId="0" fontId="4" fillId="0" borderId="27" xfId="2" applyFont="1" applyBorder="1" applyAlignment="1">
      <alignment vertical="center"/>
    </xf>
    <xf numFmtId="0" fontId="4" fillId="0" borderId="27" xfId="2" applyFont="1" applyBorder="1" applyAlignment="1">
      <alignment horizontal="right" vertical="center"/>
    </xf>
    <xf numFmtId="188" fontId="4" fillId="0" borderId="27" xfId="2" applyNumberFormat="1" applyFont="1" applyBorder="1" applyAlignment="1">
      <alignment horizontal="right" vertical="center"/>
    </xf>
    <xf numFmtId="0" fontId="4" fillId="0" borderId="31" xfId="2" applyFont="1" applyBorder="1" applyAlignment="1">
      <alignment vertical="center"/>
    </xf>
    <xf numFmtId="0" fontId="3" fillId="0" borderId="27" xfId="2" applyFont="1" applyBorder="1" applyAlignment="1">
      <alignment vertical="center"/>
    </xf>
    <xf numFmtId="0" fontId="3" fillId="0" borderId="27" xfId="2" applyFont="1" applyBorder="1" applyAlignment="1">
      <alignment horizontal="left" vertical="center"/>
    </xf>
    <xf numFmtId="0" fontId="5" fillId="0" borderId="11" xfId="2" applyFont="1" applyBorder="1" applyAlignment="1">
      <alignment horizontal="left" wrapText="1"/>
    </xf>
    <xf numFmtId="0" fontId="5" fillId="0" borderId="14" xfId="2" applyFont="1" applyBorder="1" applyAlignment="1">
      <alignment horizontal="center" vertical="center"/>
    </xf>
    <xf numFmtId="0" fontId="5" fillId="0" borderId="11" xfId="2" applyFont="1" applyBorder="1" applyAlignment="1">
      <alignment horizontal="left" vertical="center" wrapText="1"/>
    </xf>
    <xf numFmtId="0" fontId="5" fillId="0" borderId="12" xfId="2" applyFont="1" applyFill="1" applyBorder="1" applyAlignment="1">
      <alignment horizontal="left" vertical="top" wrapText="1"/>
    </xf>
    <xf numFmtId="189" fontId="5" fillId="0" borderId="11" xfId="2" applyNumberFormat="1" applyFont="1" applyBorder="1" applyAlignment="1">
      <alignment vertical="top"/>
    </xf>
    <xf numFmtId="0" fontId="5" fillId="0" borderId="13" xfId="2" applyFont="1" applyBorder="1" applyAlignment="1">
      <alignment horizontal="left"/>
    </xf>
    <xf numFmtId="187" fontId="5" fillId="0" borderId="10" xfId="1" applyNumberFormat="1" applyFont="1" applyBorder="1" applyAlignment="1"/>
    <xf numFmtId="0" fontId="6" fillId="0" borderId="10" xfId="2" applyFont="1" applyBorder="1" applyAlignment="1"/>
    <xf numFmtId="0" fontId="6" fillId="0" borderId="33" xfId="2" applyFont="1" applyBorder="1"/>
    <xf numFmtId="0" fontId="6" fillId="0" borderId="28" xfId="2" applyFont="1" applyBorder="1"/>
    <xf numFmtId="0" fontId="5" fillId="0" borderId="33" xfId="2" applyFont="1" applyBorder="1" applyAlignment="1">
      <alignment vertical="top"/>
    </xf>
    <xf numFmtId="0" fontId="5" fillId="0" borderId="34" xfId="2" applyFont="1" applyBorder="1" applyAlignment="1">
      <alignment horizontal="left" vertical="top" wrapText="1"/>
    </xf>
    <xf numFmtId="0" fontId="6" fillId="0" borderId="34" xfId="2" applyFont="1" applyBorder="1"/>
    <xf numFmtId="187" fontId="5" fillId="0" borderId="29" xfId="1" applyNumberFormat="1" applyFont="1" applyBorder="1"/>
    <xf numFmtId="0" fontId="6" fillId="0" borderId="33" xfId="2" applyFont="1" applyBorder="1" applyAlignment="1">
      <alignment vertical="top"/>
    </xf>
    <xf numFmtId="0" fontId="6" fillId="0" borderId="28" xfId="2" applyFont="1" applyBorder="1" applyAlignment="1">
      <alignment vertical="top"/>
    </xf>
    <xf numFmtId="0" fontId="6" fillId="0" borderId="33" xfId="2" applyFont="1" applyBorder="1" applyAlignment="1">
      <alignment horizontal="right" vertical="top"/>
    </xf>
    <xf numFmtId="0" fontId="6" fillId="0" borderId="28" xfId="2" applyFont="1" applyBorder="1" applyAlignment="1">
      <alignment horizontal="right" vertical="top"/>
    </xf>
    <xf numFmtId="0" fontId="6" fillId="0" borderId="34" xfId="2" applyFont="1" applyBorder="1" applyAlignment="1">
      <alignment vertical="top"/>
    </xf>
    <xf numFmtId="187" fontId="5" fillId="0" borderId="29" xfId="1" applyNumberFormat="1" applyFont="1" applyBorder="1" applyAlignment="1">
      <alignment vertical="top"/>
    </xf>
    <xf numFmtId="0" fontId="5" fillId="0" borderId="15" xfId="2" applyFont="1" applyBorder="1" applyAlignment="1">
      <alignment horizontal="center"/>
    </xf>
    <xf numFmtId="0" fontId="6" fillId="0" borderId="12" xfId="3" applyFont="1" applyFill="1" applyBorder="1" applyAlignment="1">
      <alignment horizontal="left" vertical="top" wrapText="1"/>
    </xf>
    <xf numFmtId="0" fontId="6" fillId="0" borderId="12" xfId="3" applyFont="1" applyFill="1" applyBorder="1" applyAlignment="1">
      <alignment vertical="top" wrapText="1"/>
    </xf>
    <xf numFmtId="0" fontId="6" fillId="0" borderId="22" xfId="2" applyFont="1" applyFill="1" applyBorder="1"/>
    <xf numFmtId="0" fontId="9" fillId="0" borderId="15" xfId="2" applyFont="1" applyBorder="1" applyAlignment="1">
      <alignment horizontal="right"/>
    </xf>
    <xf numFmtId="0" fontId="5" fillId="0" borderId="4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189" fontId="6" fillId="0" borderId="13" xfId="2" applyNumberFormat="1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/>
    </xf>
    <xf numFmtId="187" fontId="5" fillId="0" borderId="5" xfId="1" applyNumberFormat="1" applyFont="1" applyFill="1" applyBorder="1" applyAlignment="1">
      <alignment horizontal="center" vertical="top"/>
    </xf>
    <xf numFmtId="0" fontId="5" fillId="0" borderId="33" xfId="2" applyFont="1" applyBorder="1"/>
    <xf numFmtId="0" fontId="5" fillId="0" borderId="28" xfId="2" applyFont="1" applyBorder="1"/>
    <xf numFmtId="0" fontId="6" fillId="0" borderId="34" xfId="2" applyFont="1" applyBorder="1" applyAlignment="1">
      <alignment horizontal="left" vertical="top"/>
    </xf>
    <xf numFmtId="189" fontId="6" fillId="0" borderId="28" xfId="2" applyNumberFormat="1" applyFont="1" applyBorder="1" applyAlignment="1">
      <alignment horizontal="center" vertical="center"/>
    </xf>
    <xf numFmtId="189" fontId="6" fillId="0" borderId="19" xfId="2" applyNumberFormat="1" applyFont="1" applyBorder="1" applyAlignment="1">
      <alignment horizontal="center" vertical="center"/>
    </xf>
    <xf numFmtId="0" fontId="5" fillId="0" borderId="12" xfId="2" applyFont="1" applyBorder="1" applyAlignment="1">
      <alignment horizontal="left" vertical="top" wrapText="1"/>
    </xf>
    <xf numFmtId="0" fontId="5" fillId="0" borderId="12" xfId="2" applyFont="1" applyBorder="1" applyAlignment="1">
      <alignment horizontal="left" vertical="top" wrapText="1"/>
    </xf>
    <xf numFmtId="187" fontId="4" fillId="0" borderId="13" xfId="1" applyNumberFormat="1" applyFont="1" applyBorder="1" applyAlignment="1">
      <alignment vertical="center"/>
    </xf>
    <xf numFmtId="0" fontId="5" fillId="0" borderId="12" xfId="2" applyFont="1" applyBorder="1" applyAlignment="1">
      <alignment horizontal="left" vertical="top" wrapText="1"/>
    </xf>
    <xf numFmtId="0" fontId="5" fillId="2" borderId="25" xfId="2" applyFont="1" applyFill="1" applyBorder="1" applyAlignment="1">
      <alignment horizontal="center" vertical="center" wrapText="1"/>
    </xf>
    <xf numFmtId="0" fontId="5" fillId="2" borderId="26" xfId="2" applyFont="1" applyFill="1" applyBorder="1" applyAlignment="1">
      <alignment horizontal="center"/>
    </xf>
    <xf numFmtId="187" fontId="5" fillId="2" borderId="35" xfId="1" applyNumberFormat="1" applyFont="1" applyFill="1" applyBorder="1" applyAlignment="1">
      <alignment horizontal="center" vertical="top"/>
    </xf>
    <xf numFmtId="0" fontId="6" fillId="0" borderId="30" xfId="2" applyFont="1" applyBorder="1"/>
    <xf numFmtId="0" fontId="6" fillId="0" borderId="31" xfId="2" applyFont="1" applyBorder="1"/>
    <xf numFmtId="0" fontId="6" fillId="0" borderId="27" xfId="2" applyFont="1" applyBorder="1"/>
    <xf numFmtId="0" fontId="6" fillId="0" borderId="31" xfId="2" applyFont="1" applyBorder="1" applyAlignment="1">
      <alignment horizontal="left" vertical="top"/>
    </xf>
    <xf numFmtId="0" fontId="6" fillId="0" borderId="27" xfId="2" applyFont="1" applyBorder="1" applyAlignment="1">
      <alignment horizontal="right"/>
    </xf>
    <xf numFmtId="188" fontId="6" fillId="0" borderId="27" xfId="2" applyNumberFormat="1" applyFont="1" applyBorder="1" applyAlignment="1">
      <alignment horizontal="right"/>
    </xf>
    <xf numFmtId="189" fontId="6" fillId="0" borderId="27" xfId="2" applyNumberFormat="1" applyFont="1" applyBorder="1" applyAlignment="1">
      <alignment horizontal="center" vertical="center"/>
    </xf>
    <xf numFmtId="187" fontId="6" fillId="0" borderId="32" xfId="1" applyNumberFormat="1" applyFont="1" applyBorder="1"/>
    <xf numFmtId="189" fontId="6" fillId="0" borderId="23" xfId="2" applyNumberFormat="1" applyFont="1" applyBorder="1" applyAlignment="1">
      <alignment horizontal="center" vertical="center"/>
    </xf>
    <xf numFmtId="0" fontId="6" fillId="2" borderId="24" xfId="2" applyFont="1" applyFill="1" applyBorder="1"/>
    <xf numFmtId="0" fontId="6" fillId="2" borderId="26" xfId="2" applyFont="1" applyFill="1" applyBorder="1"/>
    <xf numFmtId="187" fontId="5" fillId="2" borderId="35" xfId="1" applyNumberFormat="1" applyFont="1" applyFill="1" applyBorder="1" applyAlignment="1">
      <alignment vertical="top"/>
    </xf>
    <xf numFmtId="189" fontId="6" fillId="2" borderId="25" xfId="2" applyNumberFormat="1" applyFont="1" applyFill="1" applyBorder="1" applyAlignment="1">
      <alignment horizontal="center" vertical="center"/>
    </xf>
    <xf numFmtId="0" fontId="5" fillId="0" borderId="22" xfId="2" applyFont="1" applyBorder="1" applyAlignment="1">
      <alignment horizontal="left" vertical="top" wrapText="1"/>
    </xf>
    <xf numFmtId="0" fontId="3" fillId="0" borderId="21" xfId="2" applyFont="1" applyFill="1" applyBorder="1" applyAlignment="1">
      <alignment horizontal="center" vertical="center"/>
    </xf>
    <xf numFmtId="0" fontId="3" fillId="0" borderId="23" xfId="2" applyFont="1" applyFill="1" applyBorder="1" applyAlignment="1">
      <alignment horizontal="center" vertical="center"/>
    </xf>
    <xf numFmtId="0" fontId="4" fillId="0" borderId="23" xfId="2" applyFont="1" applyFill="1" applyBorder="1" applyAlignment="1">
      <alignment horizontal="left" vertical="center"/>
    </xf>
    <xf numFmtId="0" fontId="4" fillId="0" borderId="23" xfId="2" applyFont="1" applyFill="1" applyBorder="1" applyAlignment="1">
      <alignment horizontal="left" vertical="center" wrapText="1"/>
    </xf>
    <xf numFmtId="0" fontId="4" fillId="0" borderId="23" xfId="2" applyFont="1" applyFill="1" applyBorder="1" applyAlignment="1">
      <alignment vertical="center"/>
    </xf>
    <xf numFmtId="0" fontId="3" fillId="0" borderId="23" xfId="2" applyFont="1" applyFill="1" applyBorder="1" applyAlignment="1">
      <alignment horizontal="right" vertical="center"/>
    </xf>
    <xf numFmtId="0" fontId="3" fillId="0" borderId="22" xfId="2" applyFont="1" applyFill="1" applyBorder="1" applyAlignment="1">
      <alignment horizontal="center" vertical="center"/>
    </xf>
    <xf numFmtId="0" fontId="10" fillId="2" borderId="24" xfId="2" applyFont="1" applyFill="1" applyBorder="1" applyAlignment="1">
      <alignment horizontal="center" vertical="center"/>
    </xf>
    <xf numFmtId="0" fontId="10" fillId="2" borderId="25" xfId="2" applyFont="1" applyFill="1" applyBorder="1" applyAlignment="1">
      <alignment vertical="center"/>
    </xf>
    <xf numFmtId="0" fontId="11" fillId="2" borderId="25" xfId="2" applyFont="1" applyFill="1" applyBorder="1" applyAlignment="1">
      <alignment vertical="center"/>
    </xf>
    <xf numFmtId="0" fontId="11" fillId="2" borderId="25" xfId="2" applyFont="1" applyFill="1" applyBorder="1" applyAlignment="1">
      <alignment horizontal="left" vertical="center" wrapText="1"/>
    </xf>
    <xf numFmtId="0" fontId="11" fillId="2" borderId="25" xfId="2" applyFont="1" applyFill="1" applyBorder="1" applyAlignment="1">
      <alignment horizontal="left" vertical="center"/>
    </xf>
    <xf numFmtId="0" fontId="10" fillId="2" borderId="25" xfId="2" applyFont="1" applyFill="1" applyBorder="1" applyAlignment="1">
      <alignment horizontal="right" vertical="center"/>
    </xf>
    <xf numFmtId="0" fontId="10" fillId="2" borderId="26" xfId="2" applyFont="1" applyFill="1" applyBorder="1" applyAlignment="1">
      <alignment horizontal="center" vertical="center"/>
    </xf>
    <xf numFmtId="0" fontId="4" fillId="0" borderId="23" xfId="2" applyFont="1" applyBorder="1" applyAlignment="1">
      <alignment horizontal="right" vertical="center"/>
    </xf>
    <xf numFmtId="188" fontId="4" fillId="0" borderId="23" xfId="2" applyNumberFormat="1" applyFont="1" applyBorder="1" applyAlignment="1">
      <alignment horizontal="right" vertical="center"/>
    </xf>
    <xf numFmtId="0" fontId="4" fillId="0" borderId="22" xfId="2" applyFont="1" applyBorder="1" applyAlignment="1">
      <alignment vertical="center"/>
    </xf>
    <xf numFmtId="0" fontId="10" fillId="2" borderId="24" xfId="2" applyFont="1" applyFill="1" applyBorder="1" applyAlignment="1">
      <alignment vertical="center"/>
    </xf>
    <xf numFmtId="0" fontId="11" fillId="2" borderId="25" xfId="2" applyFont="1" applyFill="1" applyBorder="1" applyAlignment="1">
      <alignment horizontal="right" vertical="center"/>
    </xf>
    <xf numFmtId="188" fontId="11" fillId="2" borderId="25" xfId="2" applyNumberFormat="1" applyFont="1" applyFill="1" applyBorder="1" applyAlignment="1">
      <alignment horizontal="right" vertical="center"/>
    </xf>
    <xf numFmtId="0" fontId="11" fillId="2" borderId="26" xfId="2" applyFont="1" applyFill="1" applyBorder="1" applyAlignment="1">
      <alignment vertical="center"/>
    </xf>
    <xf numFmtId="0" fontId="10" fillId="2" borderId="25" xfId="2" applyFont="1" applyFill="1" applyBorder="1" applyAlignment="1">
      <alignment horizontal="left" vertical="center"/>
    </xf>
    <xf numFmtId="0" fontId="6" fillId="0" borderId="21" xfId="2" applyFont="1" applyBorder="1"/>
    <xf numFmtId="0" fontId="6" fillId="0" borderId="23" xfId="2" applyFont="1" applyBorder="1"/>
    <xf numFmtId="0" fontId="5" fillId="0" borderId="21" xfId="2" applyFont="1" applyBorder="1" applyAlignment="1">
      <alignment vertical="top"/>
    </xf>
    <xf numFmtId="0" fontId="5" fillId="0" borderId="23" xfId="2" applyFont="1" applyBorder="1" applyAlignment="1">
      <alignment horizontal="left" vertical="top"/>
    </xf>
    <xf numFmtId="187" fontId="5" fillId="0" borderId="20" xfId="1" applyNumberFormat="1" applyFont="1" applyBorder="1"/>
    <xf numFmtId="0" fontId="6" fillId="0" borderId="17" xfId="2" applyFont="1" applyFill="1" applyBorder="1"/>
    <xf numFmtId="0" fontId="6" fillId="0" borderId="18" xfId="2" applyFont="1" applyFill="1" applyBorder="1" applyAlignment="1">
      <alignment horizontal="left" vertical="top"/>
    </xf>
    <xf numFmtId="0" fontId="6" fillId="0" borderId="22" xfId="2" applyFont="1" applyBorder="1" applyAlignment="1">
      <alignment horizontal="left" vertical="top"/>
    </xf>
    <xf numFmtId="0" fontId="6" fillId="0" borderId="21" xfId="2" applyFont="1" applyBorder="1" applyAlignment="1">
      <alignment horizontal="right"/>
    </xf>
    <xf numFmtId="188" fontId="6" fillId="0" borderId="23" xfId="2" applyNumberFormat="1" applyFont="1" applyBorder="1" applyAlignment="1">
      <alignment horizontal="right"/>
    </xf>
    <xf numFmtId="187" fontId="6" fillId="0" borderId="20" xfId="1" applyNumberFormat="1" applyFont="1" applyBorder="1"/>
    <xf numFmtId="188" fontId="6" fillId="0" borderId="19" xfId="2" applyNumberFormat="1" applyFont="1" applyBorder="1" applyAlignment="1">
      <alignment horizontal="right"/>
    </xf>
    <xf numFmtId="187" fontId="6" fillId="0" borderId="16" xfId="1" applyNumberFormat="1" applyFont="1" applyBorder="1"/>
    <xf numFmtId="0" fontId="5" fillId="0" borderId="21" xfId="2" applyFont="1" applyBorder="1" applyAlignment="1">
      <alignment horizontal="right"/>
    </xf>
    <xf numFmtId="0" fontId="6" fillId="0" borderId="22" xfId="3" applyFont="1" applyFill="1" applyBorder="1" applyAlignment="1">
      <alignment vertical="top" wrapText="1"/>
    </xf>
    <xf numFmtId="187" fontId="12" fillId="2" borderId="26" xfId="2" applyNumberFormat="1" applyFont="1" applyFill="1" applyBorder="1" applyAlignment="1">
      <alignment horizontal="center" vertical="center"/>
    </xf>
    <xf numFmtId="187" fontId="13" fillId="0" borderId="22" xfId="1" applyNumberFormat="1" applyFont="1" applyFill="1" applyBorder="1" applyAlignment="1">
      <alignment horizontal="center" vertical="center"/>
    </xf>
    <xf numFmtId="187" fontId="13" fillId="0" borderId="12" xfId="1" applyNumberFormat="1" applyFont="1" applyBorder="1" applyAlignment="1">
      <alignment horizontal="center" vertical="center"/>
    </xf>
    <xf numFmtId="187" fontId="13" fillId="0" borderId="12" xfId="1" applyNumberFormat="1" applyFont="1" applyBorder="1" applyAlignment="1">
      <alignment vertical="center"/>
    </xf>
    <xf numFmtId="187" fontId="13" fillId="0" borderId="22" xfId="1" applyNumberFormat="1" applyFont="1" applyBorder="1" applyAlignment="1">
      <alignment vertical="center"/>
    </xf>
    <xf numFmtId="187" fontId="13" fillId="0" borderId="12" xfId="1" applyNumberFormat="1" applyFont="1" applyFill="1" applyBorder="1" applyAlignment="1">
      <alignment vertical="center"/>
    </xf>
    <xf numFmtId="187" fontId="13" fillId="0" borderId="12" xfId="1" applyNumberFormat="1" applyFont="1" applyBorder="1" applyAlignment="1">
      <alignment vertical="center" wrapText="1"/>
    </xf>
    <xf numFmtId="187" fontId="13" fillId="0" borderId="22" xfId="1" applyNumberFormat="1" applyFont="1" applyBorder="1" applyAlignment="1">
      <alignment horizontal="left" vertical="center" wrapText="1"/>
    </xf>
    <xf numFmtId="187" fontId="13" fillId="0" borderId="18" xfId="1" applyNumberFormat="1" applyFont="1" applyBorder="1" applyAlignment="1">
      <alignment vertical="center"/>
    </xf>
    <xf numFmtId="187" fontId="12" fillId="2" borderId="26" xfId="1" applyNumberFormat="1" applyFont="1" applyFill="1" applyBorder="1" applyAlignment="1">
      <alignment vertical="center"/>
    </xf>
    <xf numFmtId="187" fontId="13" fillId="0" borderId="12" xfId="1" applyNumberFormat="1" applyFont="1" applyBorder="1" applyAlignment="1">
      <alignment horizontal="left" vertical="center" wrapText="1"/>
    </xf>
    <xf numFmtId="187" fontId="13" fillId="0" borderId="31" xfId="1" applyNumberFormat="1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187" fontId="10" fillId="0" borderId="24" xfId="1" applyNumberFormat="1" applyFont="1" applyBorder="1" applyAlignment="1">
      <alignment horizontal="center" vertical="center"/>
    </xf>
    <xf numFmtId="187" fontId="10" fillId="0" borderId="25" xfId="1" applyNumberFormat="1" applyFont="1" applyBorder="1" applyAlignment="1">
      <alignment horizontal="center" vertical="center"/>
    </xf>
    <xf numFmtId="187" fontId="10" fillId="0" borderId="26" xfId="1" applyNumberFormat="1" applyFont="1" applyBorder="1" applyAlignment="1">
      <alignment horizontal="center" vertical="center"/>
    </xf>
    <xf numFmtId="187" fontId="10" fillId="0" borderId="1" xfId="1" applyNumberFormat="1" applyFont="1" applyBorder="1" applyAlignment="1">
      <alignment horizontal="center" vertical="center"/>
    </xf>
    <xf numFmtId="187" fontId="10" fillId="0" borderId="6" xfId="1" applyNumberFormat="1" applyFont="1" applyBorder="1" applyAlignment="1">
      <alignment horizontal="center" vertical="center"/>
    </xf>
    <xf numFmtId="0" fontId="3" fillId="2" borderId="24" xfId="2" applyFont="1" applyFill="1" applyBorder="1" applyAlignment="1">
      <alignment horizontal="center" vertical="center"/>
    </xf>
    <xf numFmtId="0" fontId="3" fillId="2" borderId="25" xfId="2" applyFont="1" applyFill="1" applyBorder="1" applyAlignment="1">
      <alignment horizontal="center" vertical="center"/>
    </xf>
    <xf numFmtId="0" fontId="3" fillId="2" borderId="26" xfId="2" applyFont="1" applyFill="1" applyBorder="1" applyAlignment="1">
      <alignment horizontal="center" vertical="center"/>
    </xf>
    <xf numFmtId="0" fontId="5" fillId="0" borderId="13" xfId="2" applyFont="1" applyBorder="1" applyAlignment="1">
      <alignment horizontal="left" vertical="center"/>
    </xf>
    <xf numFmtId="0" fontId="5" fillId="0" borderId="12" xfId="2" applyFont="1" applyBorder="1" applyAlignment="1">
      <alignment horizontal="left" vertical="center"/>
    </xf>
    <xf numFmtId="0" fontId="5" fillId="0" borderId="21" xfId="2" applyFont="1" applyFill="1" applyBorder="1" applyAlignment="1">
      <alignment horizontal="left" vertical="top" wrapText="1"/>
    </xf>
    <xf numFmtId="0" fontId="5" fillId="0" borderId="23" xfId="2" applyFont="1" applyFill="1" applyBorder="1" applyAlignment="1">
      <alignment horizontal="left" vertical="top" wrapText="1"/>
    </xf>
    <xf numFmtId="0" fontId="5" fillId="0" borderId="22" xfId="2" applyFont="1" applyFill="1" applyBorder="1" applyAlignment="1">
      <alignment horizontal="left" vertical="top" wrapText="1"/>
    </xf>
    <xf numFmtId="0" fontId="5" fillId="0" borderId="13" xfId="2" applyFont="1" applyBorder="1" applyAlignment="1">
      <alignment horizontal="left" vertical="top" wrapText="1"/>
    </xf>
    <xf numFmtId="0" fontId="5" fillId="0" borderId="12" xfId="2" applyFont="1" applyBorder="1" applyAlignment="1">
      <alignment horizontal="left" vertical="top" wrapText="1"/>
    </xf>
    <xf numFmtId="0" fontId="5" fillId="2" borderId="24" xfId="2" applyFont="1" applyFill="1" applyBorder="1" applyAlignment="1">
      <alignment horizontal="left" vertical="top" wrapText="1"/>
    </xf>
    <xf numFmtId="0" fontId="5" fillId="2" borderId="25" xfId="2" applyFont="1" applyFill="1" applyBorder="1" applyAlignment="1">
      <alignment horizontal="left" vertical="top" wrapText="1"/>
    </xf>
    <xf numFmtId="0" fontId="5" fillId="2" borderId="26" xfId="2" applyFont="1" applyFill="1" applyBorder="1" applyAlignment="1">
      <alignment horizontal="left" vertical="top" wrapText="1"/>
    </xf>
    <xf numFmtId="0" fontId="5" fillId="0" borderId="13" xfId="2" applyFont="1" applyBorder="1" applyAlignment="1">
      <alignment horizontal="left"/>
    </xf>
    <xf numFmtId="0" fontId="5" fillId="0" borderId="12" xfId="2" applyFont="1" applyBorder="1" applyAlignment="1">
      <alignment horizontal="left"/>
    </xf>
    <xf numFmtId="0" fontId="3" fillId="0" borderId="0" xfId="2" applyFont="1" applyBorder="1" applyAlignment="1">
      <alignment horizontal="center"/>
    </xf>
    <xf numFmtId="0" fontId="5" fillId="0" borderId="21" xfId="2" applyFont="1" applyBorder="1" applyAlignment="1">
      <alignment horizontal="left" vertical="top" wrapText="1"/>
    </xf>
    <xf numFmtId="0" fontId="5" fillId="0" borderId="23" xfId="2" applyFont="1" applyBorder="1" applyAlignment="1">
      <alignment horizontal="left" vertical="top" wrapText="1"/>
    </xf>
    <xf numFmtId="0" fontId="5" fillId="0" borderId="22" xfId="2" applyFont="1" applyBorder="1" applyAlignment="1">
      <alignment horizontal="left" vertical="top" wrapText="1"/>
    </xf>
    <xf numFmtId="0" fontId="5" fillId="2" borderId="24" xfId="2" applyFont="1" applyFill="1" applyBorder="1" applyAlignment="1">
      <alignment horizontal="left" vertical="center" wrapText="1"/>
    </xf>
    <xf numFmtId="0" fontId="5" fillId="2" borderId="25" xfId="2" applyFont="1" applyFill="1" applyBorder="1" applyAlignment="1">
      <alignment horizontal="left" vertical="center" wrapText="1"/>
    </xf>
    <xf numFmtId="0" fontId="5" fillId="2" borderId="26" xfId="2" applyFont="1" applyFill="1" applyBorder="1" applyAlignment="1">
      <alignment horizontal="left" vertical="center" wrapText="1"/>
    </xf>
    <xf numFmtId="0" fontId="5" fillId="0" borderId="21" xfId="2" applyFont="1" applyFill="1" applyBorder="1" applyAlignment="1">
      <alignment horizontal="left" vertical="center" wrapText="1"/>
    </xf>
    <xf numFmtId="0" fontId="5" fillId="0" borderId="23" xfId="2" applyFont="1" applyFill="1" applyBorder="1" applyAlignment="1">
      <alignment horizontal="left" vertical="center" wrapText="1"/>
    </xf>
    <xf numFmtId="0" fontId="5" fillId="0" borderId="22" xfId="2" applyFont="1" applyFill="1" applyBorder="1" applyAlignment="1">
      <alignment horizontal="left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5" xfId="2" applyFont="1" applyBorder="1" applyAlignment="1">
      <alignment horizontal="center"/>
    </xf>
  </cellXfs>
  <cellStyles count="27">
    <cellStyle name="Comma" xfId="1" builtinId="3"/>
    <cellStyle name="Comma 2" xfId="4"/>
    <cellStyle name="Comma 3" xfId="5"/>
    <cellStyle name="Comma 4" xfId="6"/>
    <cellStyle name="Comma 4 2" xfId="7"/>
    <cellStyle name="Comma 5" xfId="8"/>
    <cellStyle name="Comma 6" xfId="9"/>
    <cellStyle name="Comma 6 2" xfId="10"/>
    <cellStyle name="Comma 7" xfId="11"/>
    <cellStyle name="Comma 8" xfId="12"/>
    <cellStyle name="Comma 8 2" xfId="13"/>
    <cellStyle name="Normal" xfId="0" builtinId="0"/>
    <cellStyle name="Normal 2" xfId="2"/>
    <cellStyle name="Normal 2 2" xfId="14"/>
    <cellStyle name="Normal 3" xfId="15"/>
    <cellStyle name="Normal 4" xfId="3"/>
    <cellStyle name="Normal 5" xfId="16"/>
    <cellStyle name="Normal 6" xfId="17"/>
    <cellStyle name="Normal 6 2" xfId="18"/>
    <cellStyle name="Normal 7" xfId="19"/>
    <cellStyle name="เครื่องหมายจุลภาค 2" xfId="20"/>
    <cellStyle name="เครื่องหมายจุลภาค 3" xfId="21"/>
    <cellStyle name="เครื่องหมายจุลภาค 4" xfId="22"/>
    <cellStyle name="ปกติ 2" xfId="23"/>
    <cellStyle name="ปกติ 2 2" xfId="24"/>
    <cellStyle name="ปกติ 3" xfId="25"/>
    <cellStyle name="ปกติ 8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7)%20&#3649;&#3612;&#3609;&#3591;&#3634;&#3609;%20&#3650;&#3588;&#3619;&#3591;&#3585;&#3634;&#3619;%20&#3611;&#3619;&#3632;&#3592;&#3635;&#3611;&#3637;%20&#3614;.&#3624;.2559%20(&#3649;&#3618;&#3585;&#3614;&#3633;&#3609;&#3608;&#3585;&#3636;&#3592;)%2012-11-5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พันธกิจที่ 1"/>
      <sheetName val="พันธกิจที่2"/>
      <sheetName val="พันธกิจที่3"/>
      <sheetName val="พันธกิจที่4"/>
      <sheetName val="Sheet2"/>
      <sheetName val="Sheet1"/>
      <sheetName val="Sheet3"/>
      <sheetName val="Sheet4"/>
    </sheetNames>
    <sheetDataSet>
      <sheetData sheetId="0">
        <row r="10">
          <cell r="F10">
            <v>55407400</v>
          </cell>
          <cell r="G10">
            <v>30814000</v>
          </cell>
          <cell r="H10">
            <v>682700</v>
          </cell>
          <cell r="I10">
            <v>748700</v>
          </cell>
          <cell r="J10">
            <v>2001000</v>
          </cell>
        </row>
        <row r="385">
          <cell r="F385">
            <v>36900800</v>
          </cell>
          <cell r="G385">
            <v>8952600</v>
          </cell>
          <cell r="H385">
            <v>519300</v>
          </cell>
          <cell r="I385">
            <v>0</v>
          </cell>
          <cell r="J385">
            <v>5000</v>
          </cell>
        </row>
        <row r="520">
          <cell r="F520">
            <v>27176110</v>
          </cell>
          <cell r="G520">
            <v>34008000</v>
          </cell>
          <cell r="H520">
            <v>273000</v>
          </cell>
          <cell r="I520">
            <v>1009800</v>
          </cell>
          <cell r="J520">
            <v>195000</v>
          </cell>
        </row>
        <row r="603">
          <cell r="F603">
            <v>3571900</v>
          </cell>
          <cell r="G603">
            <v>7350000</v>
          </cell>
          <cell r="H603">
            <v>304200</v>
          </cell>
          <cell r="I603">
            <v>0</v>
          </cell>
          <cell r="J603">
            <v>72700</v>
          </cell>
        </row>
        <row r="686">
          <cell r="F686">
            <v>8619800</v>
          </cell>
          <cell r="G686">
            <v>436462900</v>
          </cell>
          <cell r="H686">
            <v>0</v>
          </cell>
          <cell r="I686">
            <v>0</v>
          </cell>
          <cell r="J686">
            <v>0</v>
          </cell>
        </row>
        <row r="689">
          <cell r="F689">
            <v>694300</v>
          </cell>
          <cell r="G689">
            <v>2990000</v>
          </cell>
          <cell r="H689">
            <v>86400</v>
          </cell>
          <cell r="I689">
            <v>50000</v>
          </cell>
          <cell r="J689">
            <v>510000</v>
          </cell>
        </row>
        <row r="745">
          <cell r="F745">
            <v>265265520</v>
          </cell>
          <cell r="G745">
            <v>668263820</v>
          </cell>
          <cell r="H745">
            <v>84000</v>
          </cell>
          <cell r="I745">
            <v>240300</v>
          </cell>
          <cell r="J745">
            <v>477920</v>
          </cell>
        </row>
        <row r="809">
          <cell r="F809">
            <v>110000</v>
          </cell>
          <cell r="G809">
            <v>154000</v>
          </cell>
          <cell r="H809">
            <v>0</v>
          </cell>
          <cell r="I809">
            <v>0</v>
          </cell>
          <cell r="J809">
            <v>205000</v>
          </cell>
        </row>
        <row r="827">
          <cell r="F827">
            <v>11562590</v>
          </cell>
          <cell r="G827">
            <v>2530000</v>
          </cell>
          <cell r="H827">
            <v>0</v>
          </cell>
          <cell r="I827">
            <v>0</v>
          </cell>
          <cell r="J827">
            <v>400000</v>
          </cell>
        </row>
        <row r="855">
          <cell r="F855">
            <v>50000</v>
          </cell>
          <cell r="G855">
            <v>760000</v>
          </cell>
          <cell r="H855">
            <v>0</v>
          </cell>
          <cell r="I855">
            <v>0</v>
          </cell>
          <cell r="J855">
            <v>0</v>
          </cell>
        </row>
        <row r="874">
          <cell r="F874">
            <v>29000</v>
          </cell>
          <cell r="G874">
            <v>940000</v>
          </cell>
          <cell r="H874">
            <v>0</v>
          </cell>
          <cell r="I874">
            <v>0</v>
          </cell>
          <cell r="J874">
            <v>30000</v>
          </cell>
        </row>
        <row r="903">
          <cell r="F903">
            <v>17734330</v>
          </cell>
          <cell r="G903">
            <v>228200</v>
          </cell>
          <cell r="H903">
            <v>0</v>
          </cell>
          <cell r="I903">
            <v>20000</v>
          </cell>
          <cell r="J903">
            <v>0</v>
          </cell>
        </row>
        <row r="926">
          <cell r="F926">
            <v>0</v>
          </cell>
          <cell r="G926">
            <v>40000</v>
          </cell>
          <cell r="H926">
            <v>0</v>
          </cell>
          <cell r="I926">
            <v>0</v>
          </cell>
          <cell r="J926">
            <v>0</v>
          </cell>
        </row>
      </sheetData>
      <sheetData sheetId="1">
        <row r="10">
          <cell r="F10">
            <v>2558800</v>
          </cell>
          <cell r="G10">
            <v>12933800</v>
          </cell>
          <cell r="H10">
            <v>0</v>
          </cell>
          <cell r="I10">
            <v>176800</v>
          </cell>
          <cell r="J10">
            <v>340000</v>
          </cell>
        </row>
      </sheetData>
      <sheetData sheetId="2">
        <row r="10">
          <cell r="F10">
            <v>11040890</v>
          </cell>
          <cell r="G10">
            <v>18539600</v>
          </cell>
          <cell r="H10">
            <v>0</v>
          </cell>
          <cell r="I10">
            <v>0</v>
          </cell>
          <cell r="J10">
            <v>40000</v>
          </cell>
        </row>
        <row r="147">
          <cell r="F147">
            <v>3213470</v>
          </cell>
          <cell r="G147">
            <v>27769600</v>
          </cell>
          <cell r="H147">
            <v>402300</v>
          </cell>
          <cell r="I147">
            <v>0</v>
          </cell>
          <cell r="J147">
            <v>190000</v>
          </cell>
        </row>
      </sheetData>
      <sheetData sheetId="3">
        <row r="11">
          <cell r="F11">
            <v>424200</v>
          </cell>
          <cell r="G11">
            <v>799500</v>
          </cell>
          <cell r="H11">
            <v>0</v>
          </cell>
          <cell r="I11">
            <v>0</v>
          </cell>
          <cell r="J11">
            <v>0</v>
          </cell>
        </row>
        <row r="20">
          <cell r="F20">
            <v>0</v>
          </cell>
          <cell r="G20">
            <v>659200</v>
          </cell>
          <cell r="H20">
            <v>0</v>
          </cell>
          <cell r="I20">
            <v>0</v>
          </cell>
          <cell r="J20">
            <v>40000</v>
          </cell>
        </row>
        <row r="31">
          <cell r="F31">
            <v>65000</v>
          </cell>
          <cell r="G31">
            <v>4391300</v>
          </cell>
          <cell r="H31">
            <v>0</v>
          </cell>
          <cell r="I31">
            <v>0</v>
          </cell>
          <cell r="J31">
            <v>98760</v>
          </cell>
        </row>
        <row r="194">
          <cell r="F194">
            <v>0</v>
          </cell>
          <cell r="G194">
            <v>280000</v>
          </cell>
          <cell r="H194">
            <v>0</v>
          </cell>
          <cell r="I194">
            <v>0</v>
          </cell>
          <cell r="J194">
            <v>0</v>
          </cell>
        </row>
        <row r="204">
          <cell r="F204">
            <v>0</v>
          </cell>
          <cell r="G204">
            <v>250000</v>
          </cell>
          <cell r="H204">
            <v>0</v>
          </cell>
          <cell r="I204">
            <v>0</v>
          </cell>
          <cell r="J204">
            <v>200000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O160"/>
  <sheetViews>
    <sheetView tabSelected="1" view="pageBreakPreview" topLeftCell="A95" zoomScale="89" zoomScaleSheetLayoutView="89" workbookViewId="0">
      <selection activeCell="J106" sqref="J106"/>
    </sheetView>
  </sheetViews>
  <sheetFormatPr defaultRowHeight="23.25" x14ac:dyDescent="0.2"/>
  <cols>
    <col min="1" max="1" width="7.625" style="107" customWidth="1"/>
    <col min="2" max="2" width="15.875" style="107" customWidth="1"/>
    <col min="3" max="3" width="7.125" style="107" customWidth="1"/>
    <col min="4" max="4" width="8.5" style="107" customWidth="1"/>
    <col min="5" max="5" width="3.125" style="107" customWidth="1"/>
    <col min="6" max="6" width="7.625" style="107" customWidth="1"/>
    <col min="7" max="7" width="4.375" style="108" customWidth="1"/>
    <col min="8" max="9" width="21.375" style="108" customWidth="1"/>
    <col min="10" max="10" width="24.375" style="114" customWidth="1"/>
    <col min="11" max="11" width="10.5" style="114" bestFit="1" customWidth="1"/>
    <col min="12" max="12" width="11.75" style="114" bestFit="1" customWidth="1"/>
    <col min="13" max="13" width="8.875" style="114" bestFit="1" customWidth="1"/>
    <col min="14" max="14" width="11.75" style="115" bestFit="1" customWidth="1"/>
    <col min="15" max="15" width="11.125" style="116" bestFit="1" customWidth="1"/>
    <col min="16" max="16384" width="9" style="116"/>
  </cols>
  <sheetData>
    <row r="1" spans="1:14" s="106" customFormat="1" ht="36.75" customHeight="1" x14ac:dyDescent="0.2">
      <c r="C1" s="299" t="s">
        <v>300</v>
      </c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</row>
    <row r="2" spans="1:14" s="169" customFormat="1" ht="26.25" x14ac:dyDescent="0.2">
      <c r="A2" s="164"/>
      <c r="B2" s="165"/>
      <c r="C2" s="165"/>
      <c r="D2" s="165"/>
      <c r="E2" s="166"/>
      <c r="F2" s="165"/>
      <c r="G2" s="167"/>
      <c r="H2" s="167"/>
      <c r="I2" s="167"/>
      <c r="J2" s="168"/>
      <c r="K2" s="301" t="s">
        <v>194</v>
      </c>
      <c r="L2" s="302"/>
      <c r="M2" s="302"/>
      <c r="N2" s="303"/>
    </row>
    <row r="3" spans="1:14" s="171" customFormat="1" ht="26.25" x14ac:dyDescent="0.2">
      <c r="A3" s="298" t="s">
        <v>248</v>
      </c>
      <c r="B3" s="299"/>
      <c r="C3" s="299"/>
      <c r="D3" s="299"/>
      <c r="E3" s="299"/>
      <c r="F3" s="299"/>
      <c r="G3" s="299"/>
      <c r="H3" s="299"/>
      <c r="I3" s="299"/>
      <c r="J3" s="300"/>
      <c r="K3" s="170" t="s">
        <v>192</v>
      </c>
      <c r="L3" s="170" t="s">
        <v>192</v>
      </c>
      <c r="M3" s="170" t="s">
        <v>192</v>
      </c>
      <c r="N3" s="304" t="s">
        <v>174</v>
      </c>
    </row>
    <row r="4" spans="1:14" s="169" customFormat="1" ht="26.25" x14ac:dyDescent="0.2">
      <c r="A4" s="172"/>
      <c r="B4" s="171"/>
      <c r="C4" s="173"/>
      <c r="D4" s="173"/>
      <c r="E4" s="174"/>
      <c r="F4" s="173"/>
      <c r="G4" s="175"/>
      <c r="H4" s="175"/>
      <c r="I4" s="175"/>
      <c r="J4" s="176"/>
      <c r="K4" s="176" t="s">
        <v>193</v>
      </c>
      <c r="L4" s="176" t="s">
        <v>173</v>
      </c>
      <c r="M4" s="176" t="s">
        <v>322</v>
      </c>
      <c r="N4" s="305"/>
    </row>
    <row r="5" spans="1:14" s="163" customFormat="1" ht="26.25" x14ac:dyDescent="0.2">
      <c r="A5" s="256" t="s">
        <v>175</v>
      </c>
      <c r="B5" s="257" t="s">
        <v>176</v>
      </c>
      <c r="C5" s="258"/>
      <c r="D5" s="259"/>
      <c r="E5" s="258"/>
      <c r="F5" s="260"/>
      <c r="G5" s="261"/>
      <c r="H5" s="261"/>
      <c r="I5" s="261"/>
      <c r="J5" s="262"/>
      <c r="K5" s="286">
        <f>SUM(K6)</f>
        <v>427121750</v>
      </c>
      <c r="L5" s="286">
        <f t="shared" ref="L5:N5" si="0">SUM(L6)</f>
        <v>1193493520</v>
      </c>
      <c r="M5" s="286">
        <f t="shared" si="0"/>
        <v>7915020</v>
      </c>
      <c r="N5" s="286">
        <f t="shared" si="0"/>
        <v>1628530290</v>
      </c>
    </row>
    <row r="6" spans="1:14" s="117" customFormat="1" x14ac:dyDescent="0.2">
      <c r="A6" s="249"/>
      <c r="B6" s="250" t="s">
        <v>177</v>
      </c>
      <c r="C6" s="251" t="s">
        <v>178</v>
      </c>
      <c r="D6" s="252"/>
      <c r="E6" s="253"/>
      <c r="F6" s="251"/>
      <c r="G6" s="254"/>
      <c r="H6" s="254"/>
      <c r="I6" s="254"/>
      <c r="J6" s="255"/>
      <c r="K6" s="287">
        <f>SUM(K7+K42)</f>
        <v>427121750</v>
      </c>
      <c r="L6" s="287">
        <f t="shared" ref="L6:N6" si="1">SUM(L7+L42)</f>
        <v>1193493520</v>
      </c>
      <c r="M6" s="287">
        <f t="shared" si="1"/>
        <v>7915020</v>
      </c>
      <c r="N6" s="287">
        <f t="shared" si="1"/>
        <v>1628530290</v>
      </c>
    </row>
    <row r="7" spans="1:14" s="121" customFormat="1" x14ac:dyDescent="0.2">
      <c r="A7" s="157"/>
      <c r="C7" s="122" t="s">
        <v>179</v>
      </c>
      <c r="D7" s="118" t="s">
        <v>5</v>
      </c>
      <c r="E7" s="123"/>
      <c r="F7" s="124"/>
      <c r="G7" s="125"/>
      <c r="H7" s="125"/>
      <c r="I7" s="125"/>
      <c r="J7" s="126"/>
      <c r="K7" s="288">
        <f>SUM(K8+K25+K33)</f>
        <v>123056210</v>
      </c>
      <c r="L7" s="288">
        <f t="shared" ref="L7:N7" si="2">SUM(L8+L25+L33)</f>
        <v>81124600</v>
      </c>
      <c r="M7" s="288">
        <f t="shared" si="2"/>
        <v>5811400</v>
      </c>
      <c r="N7" s="288">
        <f t="shared" si="2"/>
        <v>209992210</v>
      </c>
    </row>
    <row r="8" spans="1:14" s="121" customFormat="1" x14ac:dyDescent="0.2">
      <c r="A8" s="157"/>
      <c r="C8" s="122"/>
      <c r="D8" s="122" t="s">
        <v>180</v>
      </c>
      <c r="E8" s="127" t="s">
        <v>181</v>
      </c>
      <c r="F8" s="128"/>
      <c r="G8" s="125"/>
      <c r="H8" s="125"/>
      <c r="I8" s="125"/>
      <c r="J8" s="126"/>
      <c r="K8" s="288">
        <f>SUM(K9:K18)</f>
        <v>92308200</v>
      </c>
      <c r="L8" s="288">
        <f t="shared" ref="L8:N8" si="3">SUM(L9:L18)</f>
        <v>39766600</v>
      </c>
      <c r="M8" s="288">
        <f t="shared" si="3"/>
        <v>3956700</v>
      </c>
      <c r="N8" s="288">
        <f t="shared" si="3"/>
        <v>136031500</v>
      </c>
    </row>
    <row r="9" spans="1:14" s="127" customFormat="1" x14ac:dyDescent="0.2">
      <c r="A9" s="158"/>
      <c r="C9" s="123"/>
      <c r="D9" s="123"/>
      <c r="E9" s="124"/>
      <c r="F9" s="124" t="s">
        <v>182</v>
      </c>
      <c r="G9" s="129" t="s">
        <v>7</v>
      </c>
      <c r="H9" s="128" t="s">
        <v>8</v>
      </c>
      <c r="I9" s="128"/>
      <c r="J9" s="130"/>
      <c r="K9" s="289">
        <f>SUM('[1]พันธกิจที่ 1'!$F$10)</f>
        <v>55407400</v>
      </c>
      <c r="L9" s="289">
        <f>SUM('[1]พันธกิจที่ 1'!$G$10)</f>
        <v>30814000</v>
      </c>
      <c r="M9" s="289">
        <f>SUM('[1]พันธกิจที่ 1'!$H$10:$J$10)</f>
        <v>3432400</v>
      </c>
      <c r="N9" s="289">
        <f>SUM(K9,L9,M9)</f>
        <v>89653800</v>
      </c>
    </row>
    <row r="10" spans="1:14" s="127" customFormat="1" hidden="1" x14ac:dyDescent="0.2">
      <c r="A10" s="158"/>
      <c r="C10" s="123"/>
      <c r="D10" s="123"/>
      <c r="F10" s="128"/>
      <c r="G10" s="129"/>
      <c r="H10" s="131">
        <v>1</v>
      </c>
      <c r="I10" s="131"/>
      <c r="J10" s="130" t="s">
        <v>9</v>
      </c>
      <c r="K10" s="289"/>
      <c r="L10" s="289"/>
      <c r="M10" s="289"/>
      <c r="N10" s="289">
        <f t="shared" ref="N10:N73" si="4">SUM(K10,L10,M10)</f>
        <v>0</v>
      </c>
    </row>
    <row r="11" spans="1:14" s="127" customFormat="1" hidden="1" x14ac:dyDescent="0.2">
      <c r="A11" s="158"/>
      <c r="C11" s="123"/>
      <c r="D11" s="123"/>
      <c r="F11" s="128"/>
      <c r="G11" s="129"/>
      <c r="H11" s="131">
        <v>2</v>
      </c>
      <c r="I11" s="131"/>
      <c r="J11" s="130" t="s">
        <v>10</v>
      </c>
      <c r="K11" s="289"/>
      <c r="L11" s="289"/>
      <c r="M11" s="289"/>
      <c r="N11" s="289">
        <f t="shared" si="4"/>
        <v>0</v>
      </c>
    </row>
    <row r="12" spans="1:14" s="127" customFormat="1" hidden="1" x14ac:dyDescent="0.2">
      <c r="A12" s="158"/>
      <c r="C12" s="123"/>
      <c r="D12" s="123"/>
      <c r="F12" s="128"/>
      <c r="G12" s="129"/>
      <c r="H12" s="131">
        <v>3</v>
      </c>
      <c r="I12" s="131"/>
      <c r="J12" s="130" t="s">
        <v>11</v>
      </c>
      <c r="K12" s="289"/>
      <c r="L12" s="289"/>
      <c r="M12" s="289"/>
      <c r="N12" s="289">
        <f t="shared" si="4"/>
        <v>0</v>
      </c>
    </row>
    <row r="13" spans="1:14" s="127" customFormat="1" hidden="1" x14ac:dyDescent="0.2">
      <c r="A13" s="158"/>
      <c r="C13" s="123"/>
      <c r="D13" s="123"/>
      <c r="F13" s="128"/>
      <c r="G13" s="129"/>
      <c r="H13" s="131">
        <v>4</v>
      </c>
      <c r="I13" s="131"/>
      <c r="J13" s="130" t="s">
        <v>12</v>
      </c>
      <c r="K13" s="289"/>
      <c r="L13" s="289"/>
      <c r="M13" s="289"/>
      <c r="N13" s="289">
        <f t="shared" si="4"/>
        <v>0</v>
      </c>
    </row>
    <row r="14" spans="1:14" s="127" customFormat="1" hidden="1" x14ac:dyDescent="0.2">
      <c r="A14" s="158"/>
      <c r="C14" s="123"/>
      <c r="D14" s="123"/>
      <c r="F14" s="128"/>
      <c r="G14" s="129"/>
      <c r="H14" s="131">
        <v>5</v>
      </c>
      <c r="I14" s="131"/>
      <c r="J14" s="130" t="s">
        <v>13</v>
      </c>
      <c r="K14" s="289"/>
      <c r="L14" s="289"/>
      <c r="M14" s="289"/>
      <c r="N14" s="289">
        <f t="shared" si="4"/>
        <v>0</v>
      </c>
    </row>
    <row r="15" spans="1:14" s="127" customFormat="1" hidden="1" x14ac:dyDescent="0.2">
      <c r="A15" s="158"/>
      <c r="C15" s="123"/>
      <c r="D15" s="123"/>
      <c r="F15" s="128"/>
      <c r="G15" s="129"/>
      <c r="H15" s="131">
        <v>6</v>
      </c>
      <c r="I15" s="131"/>
      <c r="J15" s="130" t="s">
        <v>14</v>
      </c>
      <c r="K15" s="289"/>
      <c r="L15" s="289"/>
      <c r="M15" s="289"/>
      <c r="N15" s="289">
        <f t="shared" si="4"/>
        <v>0</v>
      </c>
    </row>
    <row r="16" spans="1:14" s="127" customFormat="1" hidden="1" x14ac:dyDescent="0.2">
      <c r="A16" s="158"/>
      <c r="C16" s="123"/>
      <c r="D16" s="123"/>
      <c r="F16" s="128"/>
      <c r="G16" s="129"/>
      <c r="H16" s="131">
        <v>7</v>
      </c>
      <c r="I16" s="131"/>
      <c r="J16" s="130" t="s">
        <v>15</v>
      </c>
      <c r="K16" s="289"/>
      <c r="L16" s="289"/>
      <c r="M16" s="289"/>
      <c r="N16" s="289">
        <f t="shared" si="4"/>
        <v>0</v>
      </c>
    </row>
    <row r="17" spans="1:15" s="127" customFormat="1" hidden="1" x14ac:dyDescent="0.2">
      <c r="A17" s="158"/>
      <c r="C17" s="123"/>
      <c r="D17" s="123"/>
      <c r="F17" s="128"/>
      <c r="G17" s="129"/>
      <c r="H17" s="131">
        <v>8</v>
      </c>
      <c r="I17" s="131"/>
      <c r="J17" s="130" t="s">
        <v>16</v>
      </c>
      <c r="K17" s="289"/>
      <c r="L17" s="289"/>
      <c r="M17" s="289"/>
      <c r="N17" s="289">
        <f t="shared" si="4"/>
        <v>0</v>
      </c>
    </row>
    <row r="18" spans="1:15" s="127" customFormat="1" x14ac:dyDescent="0.2">
      <c r="A18" s="158"/>
      <c r="E18" s="132"/>
      <c r="F18" s="124"/>
      <c r="G18" s="133" t="s">
        <v>20</v>
      </c>
      <c r="H18" s="118" t="s">
        <v>224</v>
      </c>
      <c r="I18" s="118"/>
      <c r="J18" s="130"/>
      <c r="K18" s="289">
        <f>SUM('[1]พันธกิจที่ 1'!$F$385)</f>
        <v>36900800</v>
      </c>
      <c r="L18" s="289">
        <f>SUM('[1]พันธกิจที่ 1'!$G$385)</f>
        <v>8952600</v>
      </c>
      <c r="M18" s="289">
        <f>SUM('[1]พันธกิจที่ 1'!$H$385:$J$385)</f>
        <v>524300</v>
      </c>
      <c r="N18" s="289">
        <f t="shared" si="4"/>
        <v>46377700</v>
      </c>
      <c r="O18" s="230"/>
    </row>
    <row r="19" spans="1:15" s="127" customFormat="1" hidden="1" x14ac:dyDescent="0.2">
      <c r="A19" s="158"/>
      <c r="E19" s="119"/>
      <c r="F19" s="134"/>
      <c r="G19" s="135"/>
      <c r="H19" s="131">
        <v>1</v>
      </c>
      <c r="I19" s="131"/>
      <c r="J19" s="130" t="s">
        <v>21</v>
      </c>
      <c r="K19" s="289"/>
      <c r="L19" s="289"/>
      <c r="M19" s="289"/>
      <c r="N19" s="289">
        <f t="shared" si="4"/>
        <v>0</v>
      </c>
    </row>
    <row r="20" spans="1:15" s="127" customFormat="1" hidden="1" x14ac:dyDescent="0.2">
      <c r="A20" s="158"/>
      <c r="E20" s="119"/>
      <c r="F20" s="134"/>
      <c r="G20" s="135"/>
      <c r="H20" s="131">
        <v>2</v>
      </c>
      <c r="I20" s="131"/>
      <c r="J20" s="130" t="s">
        <v>22</v>
      </c>
      <c r="K20" s="289"/>
      <c r="L20" s="289"/>
      <c r="M20" s="289"/>
      <c r="N20" s="289">
        <f t="shared" si="4"/>
        <v>0</v>
      </c>
    </row>
    <row r="21" spans="1:15" s="127" customFormat="1" hidden="1" x14ac:dyDescent="0.2">
      <c r="A21" s="158"/>
      <c r="E21" s="119"/>
      <c r="F21" s="134"/>
      <c r="G21" s="135"/>
      <c r="H21" s="131">
        <v>3</v>
      </c>
      <c r="I21" s="131"/>
      <c r="J21" s="130" t="s">
        <v>23</v>
      </c>
      <c r="K21" s="289"/>
      <c r="L21" s="289"/>
      <c r="M21" s="289"/>
      <c r="N21" s="289">
        <f t="shared" si="4"/>
        <v>0</v>
      </c>
    </row>
    <row r="22" spans="1:15" s="127" customFormat="1" hidden="1" x14ac:dyDescent="0.2">
      <c r="A22" s="158"/>
      <c r="E22" s="119"/>
      <c r="F22" s="134"/>
      <c r="G22" s="135"/>
      <c r="H22" s="131">
        <v>4</v>
      </c>
      <c r="I22" s="131"/>
      <c r="J22" s="130" t="s">
        <v>24</v>
      </c>
      <c r="K22" s="289"/>
      <c r="L22" s="289"/>
      <c r="M22" s="289"/>
      <c r="N22" s="289">
        <f t="shared" si="4"/>
        <v>0</v>
      </c>
    </row>
    <row r="23" spans="1:15" s="127" customFormat="1" hidden="1" x14ac:dyDescent="0.2">
      <c r="A23" s="158"/>
      <c r="E23" s="119"/>
      <c r="F23" s="134"/>
      <c r="G23" s="135"/>
      <c r="H23" s="131">
        <v>5</v>
      </c>
      <c r="I23" s="131"/>
      <c r="J23" s="130" t="s">
        <v>25</v>
      </c>
      <c r="K23" s="289"/>
      <c r="L23" s="289"/>
      <c r="M23" s="289"/>
      <c r="N23" s="289">
        <f t="shared" si="4"/>
        <v>0</v>
      </c>
    </row>
    <row r="24" spans="1:15" s="127" customFormat="1" hidden="1" x14ac:dyDescent="0.2">
      <c r="A24" s="158"/>
      <c r="E24" s="119"/>
      <c r="F24" s="134"/>
      <c r="G24" s="135"/>
      <c r="H24" s="131">
        <v>6</v>
      </c>
      <c r="I24" s="131"/>
      <c r="J24" s="130" t="s">
        <v>26</v>
      </c>
      <c r="K24" s="289"/>
      <c r="L24" s="289"/>
      <c r="M24" s="289"/>
      <c r="N24" s="289">
        <f t="shared" si="4"/>
        <v>0</v>
      </c>
    </row>
    <row r="25" spans="1:15" s="127" customFormat="1" x14ac:dyDescent="0.2">
      <c r="A25" s="158"/>
      <c r="D25" s="122"/>
      <c r="E25" s="136">
        <v>1.2</v>
      </c>
      <c r="F25" s="128" t="s">
        <v>183</v>
      </c>
      <c r="G25" s="135"/>
      <c r="H25" s="135"/>
      <c r="I25" s="135"/>
      <c r="J25" s="130"/>
      <c r="K25" s="289">
        <f>SUM(K26)</f>
        <v>27176110</v>
      </c>
      <c r="L25" s="289">
        <f t="shared" ref="L25:N25" si="5">SUM(L26)</f>
        <v>34008000</v>
      </c>
      <c r="M25" s="289">
        <f t="shared" si="5"/>
        <v>1477800</v>
      </c>
      <c r="N25" s="289">
        <f t="shared" si="5"/>
        <v>62661910</v>
      </c>
    </row>
    <row r="26" spans="1:15" s="127" customFormat="1" ht="21.75" customHeight="1" x14ac:dyDescent="0.2">
      <c r="A26" s="158"/>
      <c r="E26" s="136"/>
      <c r="F26" s="124" t="s">
        <v>182</v>
      </c>
      <c r="G26" s="127" t="s">
        <v>27</v>
      </c>
      <c r="H26" s="128" t="s">
        <v>225</v>
      </c>
      <c r="I26" s="128"/>
      <c r="J26" s="130"/>
      <c r="K26" s="289">
        <f>SUM('[1]พันธกิจที่ 1'!$F$520)</f>
        <v>27176110</v>
      </c>
      <c r="L26" s="289">
        <f>SUM('[1]พันธกิจที่ 1'!$G$520)</f>
        <v>34008000</v>
      </c>
      <c r="M26" s="289">
        <f>SUM('[1]พันธกิจที่ 1'!$H$520:$J$520)</f>
        <v>1477800</v>
      </c>
      <c r="N26" s="289">
        <f t="shared" si="4"/>
        <v>62661910</v>
      </c>
    </row>
    <row r="27" spans="1:15" s="127" customFormat="1" hidden="1" x14ac:dyDescent="0.2">
      <c r="A27" s="158"/>
      <c r="E27" s="123"/>
      <c r="F27" s="124"/>
      <c r="G27" s="135"/>
      <c r="H27" s="131">
        <v>1</v>
      </c>
      <c r="I27" s="131"/>
      <c r="J27" s="130" t="s">
        <v>28</v>
      </c>
      <c r="K27" s="289"/>
      <c r="L27" s="289"/>
      <c r="M27" s="289"/>
      <c r="N27" s="289">
        <f t="shared" si="4"/>
        <v>0</v>
      </c>
      <c r="O27" s="130"/>
    </row>
    <row r="28" spans="1:15" s="127" customFormat="1" hidden="1" x14ac:dyDescent="0.2">
      <c r="A28" s="158"/>
      <c r="E28" s="123"/>
      <c r="F28" s="124"/>
      <c r="G28" s="135"/>
      <c r="H28" s="131">
        <v>2</v>
      </c>
      <c r="I28" s="131"/>
      <c r="J28" s="130" t="s">
        <v>29</v>
      </c>
      <c r="K28" s="289"/>
      <c r="L28" s="289"/>
      <c r="M28" s="289"/>
      <c r="N28" s="289">
        <f t="shared" si="4"/>
        <v>0</v>
      </c>
      <c r="O28" s="130"/>
    </row>
    <row r="29" spans="1:15" s="127" customFormat="1" hidden="1" x14ac:dyDescent="0.2">
      <c r="A29" s="158"/>
      <c r="E29" s="123"/>
      <c r="F29" s="124"/>
      <c r="G29" s="135"/>
      <c r="H29" s="131">
        <v>3</v>
      </c>
      <c r="I29" s="131"/>
      <c r="J29" s="130" t="s">
        <v>30</v>
      </c>
      <c r="K29" s="289"/>
      <c r="L29" s="289"/>
      <c r="M29" s="289"/>
      <c r="N29" s="289">
        <f t="shared" si="4"/>
        <v>0</v>
      </c>
    </row>
    <row r="30" spans="1:15" s="127" customFormat="1" hidden="1" x14ac:dyDescent="0.2">
      <c r="A30" s="158"/>
      <c r="E30" s="123"/>
      <c r="F30" s="124"/>
      <c r="G30" s="135"/>
      <c r="H30" s="131">
        <v>4</v>
      </c>
      <c r="I30" s="131"/>
      <c r="J30" s="130" t="s">
        <v>31</v>
      </c>
      <c r="K30" s="289"/>
      <c r="L30" s="289"/>
      <c r="M30" s="289"/>
      <c r="N30" s="289">
        <f t="shared" si="4"/>
        <v>0</v>
      </c>
    </row>
    <row r="31" spans="1:15" s="127" customFormat="1" hidden="1" x14ac:dyDescent="0.2">
      <c r="A31" s="158"/>
      <c r="E31" s="123"/>
      <c r="F31" s="124"/>
      <c r="G31" s="135"/>
      <c r="H31" s="131">
        <v>5</v>
      </c>
      <c r="I31" s="131"/>
      <c r="J31" s="130" t="s">
        <v>32</v>
      </c>
      <c r="K31" s="289"/>
      <c r="L31" s="289"/>
      <c r="M31" s="289"/>
      <c r="N31" s="289">
        <f t="shared" si="4"/>
        <v>0</v>
      </c>
    </row>
    <row r="32" spans="1:15" s="127" customFormat="1" hidden="1" x14ac:dyDescent="0.2">
      <c r="A32" s="158"/>
      <c r="E32" s="123"/>
      <c r="F32" s="124"/>
      <c r="G32" s="135"/>
      <c r="H32" s="131">
        <v>6</v>
      </c>
      <c r="I32" s="131"/>
      <c r="J32" s="130" t="s">
        <v>33</v>
      </c>
      <c r="K32" s="289"/>
      <c r="L32" s="289"/>
      <c r="M32" s="289"/>
      <c r="N32" s="289">
        <f t="shared" si="4"/>
        <v>0</v>
      </c>
    </row>
    <row r="33" spans="1:15" s="127" customFormat="1" x14ac:dyDescent="0.2">
      <c r="A33" s="158"/>
      <c r="E33" s="136">
        <v>1.3</v>
      </c>
      <c r="F33" s="128" t="s">
        <v>184</v>
      </c>
      <c r="G33" s="135"/>
      <c r="H33" s="135"/>
      <c r="I33" s="135"/>
      <c r="J33" s="130"/>
      <c r="K33" s="290">
        <f>SUM(K34)</f>
        <v>3571900</v>
      </c>
      <c r="L33" s="290">
        <f t="shared" ref="L33:N33" si="6">SUM(L34)</f>
        <v>7350000</v>
      </c>
      <c r="M33" s="290">
        <f t="shared" si="6"/>
        <v>376900</v>
      </c>
      <c r="N33" s="290">
        <f t="shared" si="6"/>
        <v>11298800</v>
      </c>
    </row>
    <row r="34" spans="1:15" s="127" customFormat="1" x14ac:dyDescent="0.2">
      <c r="A34" s="158"/>
      <c r="E34" s="123"/>
      <c r="F34" s="124" t="s">
        <v>182</v>
      </c>
      <c r="G34" s="135" t="s">
        <v>185</v>
      </c>
      <c r="H34" s="137" t="s">
        <v>35</v>
      </c>
      <c r="I34" s="137"/>
      <c r="J34" s="130"/>
      <c r="K34" s="289">
        <f>SUM('[1]พันธกิจที่ 1'!$F$603)</f>
        <v>3571900</v>
      </c>
      <c r="L34" s="289">
        <f>SUM('[1]พันธกิจที่ 1'!$G$603)</f>
        <v>7350000</v>
      </c>
      <c r="M34" s="289">
        <f>SUM('[1]พันธกิจที่ 1'!$H$603:$J$603)</f>
        <v>376900</v>
      </c>
      <c r="N34" s="289">
        <f t="shared" si="4"/>
        <v>11298800</v>
      </c>
    </row>
    <row r="35" spans="1:15" s="127" customFormat="1" hidden="1" x14ac:dyDescent="0.2">
      <c r="A35" s="158"/>
      <c r="E35" s="123"/>
      <c r="F35" s="124"/>
      <c r="G35" s="135"/>
      <c r="H35" s="131">
        <v>1</v>
      </c>
      <c r="I35" s="131"/>
      <c r="J35" s="130" t="s">
        <v>36</v>
      </c>
      <c r="K35" s="289"/>
      <c r="L35" s="289"/>
      <c r="M35" s="289"/>
      <c r="N35" s="289">
        <f t="shared" si="4"/>
        <v>0</v>
      </c>
    </row>
    <row r="36" spans="1:15" s="127" customFormat="1" ht="22.5" hidden="1" customHeight="1" x14ac:dyDescent="0.2">
      <c r="A36" s="158"/>
      <c r="F36" s="128"/>
      <c r="G36" s="135"/>
      <c r="H36" s="131">
        <v>2</v>
      </c>
      <c r="I36" s="131"/>
      <c r="J36" s="130" t="s">
        <v>37</v>
      </c>
      <c r="K36" s="289"/>
      <c r="L36" s="289"/>
      <c r="M36" s="289"/>
      <c r="N36" s="289">
        <f t="shared" si="4"/>
        <v>0</v>
      </c>
    </row>
    <row r="37" spans="1:15" s="127" customFormat="1" ht="22.5" hidden="1" customHeight="1" x14ac:dyDescent="0.2">
      <c r="A37" s="158"/>
      <c r="F37" s="128"/>
      <c r="G37" s="135"/>
      <c r="H37" s="131">
        <v>3</v>
      </c>
      <c r="I37" s="131"/>
      <c r="J37" s="130" t="s">
        <v>38</v>
      </c>
      <c r="K37" s="289"/>
      <c r="L37" s="289"/>
      <c r="M37" s="289"/>
      <c r="N37" s="289">
        <f t="shared" si="4"/>
        <v>0</v>
      </c>
    </row>
    <row r="38" spans="1:15" s="127" customFormat="1" ht="22.5" hidden="1" customHeight="1" x14ac:dyDescent="0.2">
      <c r="A38" s="158"/>
      <c r="F38" s="128"/>
      <c r="G38" s="135"/>
      <c r="H38" s="131">
        <v>4</v>
      </c>
      <c r="I38" s="131"/>
      <c r="J38" s="130" t="s">
        <v>39</v>
      </c>
      <c r="K38" s="289"/>
      <c r="L38" s="289"/>
      <c r="M38" s="289"/>
      <c r="N38" s="289">
        <f t="shared" si="4"/>
        <v>0</v>
      </c>
    </row>
    <row r="39" spans="1:15" s="127" customFormat="1" ht="22.5" hidden="1" customHeight="1" x14ac:dyDescent="0.2">
      <c r="A39" s="158"/>
      <c r="F39" s="128"/>
      <c r="G39" s="135"/>
      <c r="H39" s="131">
        <v>5</v>
      </c>
      <c r="I39" s="131"/>
      <c r="J39" s="130" t="s">
        <v>40</v>
      </c>
      <c r="K39" s="289"/>
      <c r="L39" s="289"/>
      <c r="M39" s="289"/>
      <c r="N39" s="289">
        <f t="shared" si="4"/>
        <v>0</v>
      </c>
    </row>
    <row r="40" spans="1:15" s="127" customFormat="1" hidden="1" x14ac:dyDescent="0.2">
      <c r="A40" s="158"/>
      <c r="F40" s="128"/>
      <c r="G40" s="135"/>
      <c r="H40" s="131">
        <v>6</v>
      </c>
      <c r="I40" s="131"/>
      <c r="J40" s="130" t="s">
        <v>41</v>
      </c>
      <c r="K40" s="289"/>
      <c r="L40" s="289"/>
      <c r="M40" s="289"/>
      <c r="N40" s="289">
        <f t="shared" si="4"/>
        <v>0</v>
      </c>
    </row>
    <row r="41" spans="1:15" s="127" customFormat="1" hidden="1" x14ac:dyDescent="0.2">
      <c r="A41" s="158"/>
      <c r="F41" s="128"/>
      <c r="G41" s="135"/>
      <c r="H41" s="131"/>
      <c r="I41" s="131"/>
      <c r="J41" s="130" t="s">
        <v>42</v>
      </c>
      <c r="K41" s="289"/>
      <c r="L41" s="289"/>
      <c r="M41" s="289"/>
      <c r="N41" s="289">
        <f t="shared" si="4"/>
        <v>0</v>
      </c>
    </row>
    <row r="42" spans="1:15" s="127" customFormat="1" x14ac:dyDescent="0.2">
      <c r="A42" s="158"/>
      <c r="C42" s="123" t="s">
        <v>179</v>
      </c>
      <c r="D42" s="127" t="s">
        <v>195</v>
      </c>
      <c r="E42" s="123"/>
      <c r="F42" s="124"/>
      <c r="G42" s="135"/>
      <c r="H42" s="135"/>
      <c r="I42" s="135"/>
      <c r="J42" s="130"/>
      <c r="K42" s="289">
        <f>SUM(K43,K74)</f>
        <v>304065540</v>
      </c>
      <c r="L42" s="289">
        <f t="shared" ref="L42:N42" si="7">SUM(L43,L74)</f>
        <v>1112368920</v>
      </c>
      <c r="M42" s="289">
        <f t="shared" si="7"/>
        <v>2103620</v>
      </c>
      <c r="N42" s="289">
        <f t="shared" si="7"/>
        <v>1418538080</v>
      </c>
    </row>
    <row r="43" spans="1:15" s="132" customFormat="1" x14ac:dyDescent="0.2">
      <c r="A43" s="159"/>
      <c r="D43" s="132" t="s">
        <v>180</v>
      </c>
      <c r="E43" s="138">
        <v>2.1</v>
      </c>
      <c r="F43" s="118" t="s">
        <v>152</v>
      </c>
      <c r="G43" s="120"/>
      <c r="H43" s="120"/>
      <c r="I43" s="120"/>
      <c r="J43" s="139"/>
      <c r="K43" s="291">
        <f>SUM(K44,K47,K54,K57,K59,K62,K69)</f>
        <v>286331210</v>
      </c>
      <c r="L43" s="291">
        <f t="shared" ref="L43:N43" si="8">SUM(L44,L47,L54,L57,L59,L62,L69)</f>
        <v>1112100720</v>
      </c>
      <c r="M43" s="291">
        <f t="shared" si="8"/>
        <v>2083620</v>
      </c>
      <c r="N43" s="291">
        <f t="shared" si="8"/>
        <v>1400515550</v>
      </c>
    </row>
    <row r="44" spans="1:15" s="127" customFormat="1" x14ac:dyDescent="0.2">
      <c r="A44" s="158"/>
      <c r="E44" s="140"/>
      <c r="F44" s="124" t="s">
        <v>182</v>
      </c>
      <c r="G44" s="135" t="s">
        <v>196</v>
      </c>
      <c r="H44" s="128" t="s">
        <v>43</v>
      </c>
      <c r="I44" s="128"/>
      <c r="J44" s="141"/>
      <c r="K44" s="292">
        <f>SUM('[1]พันธกิจที่ 1'!$F$686)</f>
        <v>8619800</v>
      </c>
      <c r="L44" s="292">
        <f>SUM('[1]พันธกิจที่ 1'!$G$686)</f>
        <v>436462900</v>
      </c>
      <c r="M44" s="292">
        <f>SUM('[1]พันธกิจที่ 1'!$H$686:$J$686)</f>
        <v>0</v>
      </c>
      <c r="N44" s="289">
        <f t="shared" si="4"/>
        <v>445082700</v>
      </c>
    </row>
    <row r="45" spans="1:15" s="127" customFormat="1" hidden="1" x14ac:dyDescent="0.2">
      <c r="A45" s="158"/>
      <c r="E45" s="123"/>
      <c r="F45" s="124"/>
      <c r="G45" s="135"/>
      <c r="H45" s="131">
        <v>1</v>
      </c>
      <c r="I45" s="131"/>
      <c r="J45" s="130" t="s">
        <v>44</v>
      </c>
      <c r="K45" s="289"/>
      <c r="L45" s="289"/>
      <c r="M45" s="289"/>
      <c r="N45" s="289">
        <f t="shared" si="4"/>
        <v>0</v>
      </c>
    </row>
    <row r="46" spans="1:15" s="127" customFormat="1" hidden="1" x14ac:dyDescent="0.2">
      <c r="A46" s="158"/>
      <c r="E46" s="123"/>
      <c r="F46" s="124"/>
      <c r="G46" s="135"/>
      <c r="H46" s="131">
        <v>2</v>
      </c>
      <c r="I46" s="131"/>
      <c r="J46" s="130" t="s">
        <v>45</v>
      </c>
      <c r="K46" s="289"/>
      <c r="L46" s="289"/>
      <c r="M46" s="289"/>
      <c r="N46" s="289">
        <f t="shared" si="4"/>
        <v>0</v>
      </c>
    </row>
    <row r="47" spans="1:15" s="127" customFormat="1" x14ac:dyDescent="0.2">
      <c r="A47" s="158"/>
      <c r="E47" s="123"/>
      <c r="F47" s="124"/>
      <c r="G47" s="135" t="s">
        <v>197</v>
      </c>
      <c r="H47" s="137" t="s">
        <v>46</v>
      </c>
      <c r="I47" s="137"/>
      <c r="J47" s="130"/>
      <c r="K47" s="289">
        <f>SUM('[1]พันธกิจที่ 1'!$F$689)</f>
        <v>694300</v>
      </c>
      <c r="L47" s="289">
        <f>SUM('[1]พันธกิจที่ 1'!$G$689)</f>
        <v>2990000</v>
      </c>
      <c r="M47" s="289">
        <f>SUM('[1]พันธกิจที่ 1'!$H$689:$J$689)</f>
        <v>646400</v>
      </c>
      <c r="N47" s="289">
        <f t="shared" si="4"/>
        <v>4330700</v>
      </c>
      <c r="O47" s="230"/>
    </row>
    <row r="48" spans="1:15" s="127" customFormat="1" hidden="1" x14ac:dyDescent="0.2">
      <c r="A48" s="158"/>
      <c r="E48" s="123"/>
      <c r="F48" s="124"/>
      <c r="G48" s="135"/>
      <c r="H48" s="131">
        <v>1</v>
      </c>
      <c r="I48" s="131"/>
      <c r="J48" s="130" t="s">
        <v>47</v>
      </c>
      <c r="K48" s="289"/>
      <c r="L48" s="289"/>
      <c r="M48" s="289"/>
      <c r="N48" s="289">
        <f t="shared" si="4"/>
        <v>0</v>
      </c>
    </row>
    <row r="49" spans="1:15" s="127" customFormat="1" hidden="1" x14ac:dyDescent="0.2">
      <c r="A49" s="158"/>
      <c r="E49" s="123"/>
      <c r="F49" s="124"/>
      <c r="G49" s="135"/>
      <c r="H49" s="131">
        <v>2</v>
      </c>
      <c r="I49" s="131"/>
      <c r="J49" s="130" t="s">
        <v>48</v>
      </c>
      <c r="K49" s="289"/>
      <c r="L49" s="289"/>
      <c r="M49" s="289"/>
      <c r="N49" s="289">
        <f t="shared" si="4"/>
        <v>0</v>
      </c>
    </row>
    <row r="50" spans="1:15" s="127" customFormat="1" hidden="1" x14ac:dyDescent="0.2">
      <c r="A50" s="158"/>
      <c r="E50" s="123"/>
      <c r="F50" s="124"/>
      <c r="G50" s="135"/>
      <c r="H50" s="131">
        <v>3</v>
      </c>
      <c r="I50" s="131"/>
      <c r="J50" s="130" t="s">
        <v>49</v>
      </c>
      <c r="K50" s="289"/>
      <c r="L50" s="289"/>
      <c r="M50" s="289"/>
      <c r="N50" s="289">
        <f t="shared" si="4"/>
        <v>0</v>
      </c>
    </row>
    <row r="51" spans="1:15" s="127" customFormat="1" hidden="1" x14ac:dyDescent="0.2">
      <c r="A51" s="158"/>
      <c r="F51" s="128"/>
      <c r="G51" s="135"/>
      <c r="H51" s="131">
        <v>4</v>
      </c>
      <c r="I51" s="131"/>
      <c r="J51" s="130" t="s">
        <v>50</v>
      </c>
      <c r="K51" s="289"/>
      <c r="L51" s="289"/>
      <c r="M51" s="289"/>
      <c r="N51" s="289">
        <f t="shared" si="4"/>
        <v>0</v>
      </c>
    </row>
    <row r="52" spans="1:15" s="127" customFormat="1" hidden="1" x14ac:dyDescent="0.2">
      <c r="A52" s="158"/>
      <c r="F52" s="128"/>
      <c r="G52" s="135"/>
      <c r="H52" s="131">
        <v>5</v>
      </c>
      <c r="I52" s="131"/>
      <c r="J52" s="130" t="s">
        <v>51</v>
      </c>
      <c r="K52" s="289"/>
      <c r="L52" s="289"/>
      <c r="M52" s="289"/>
      <c r="N52" s="289">
        <f t="shared" si="4"/>
        <v>0</v>
      </c>
    </row>
    <row r="53" spans="1:15" s="127" customFormat="1" hidden="1" x14ac:dyDescent="0.2">
      <c r="A53" s="158"/>
      <c r="F53" s="128"/>
      <c r="G53" s="135"/>
      <c r="H53" s="131">
        <v>6</v>
      </c>
      <c r="I53" s="131"/>
      <c r="J53" s="130" t="s">
        <v>52</v>
      </c>
      <c r="K53" s="289"/>
      <c r="L53" s="289"/>
      <c r="M53" s="289"/>
      <c r="N53" s="289">
        <f t="shared" si="4"/>
        <v>0</v>
      </c>
    </row>
    <row r="54" spans="1:15" s="127" customFormat="1" x14ac:dyDescent="0.2">
      <c r="A54" s="158"/>
      <c r="F54" s="124"/>
      <c r="G54" s="135" t="s">
        <v>198</v>
      </c>
      <c r="H54" s="128" t="s">
        <v>319</v>
      </c>
      <c r="I54" s="128"/>
      <c r="J54" s="130"/>
      <c r="K54" s="289">
        <f>SUM('[1]พันธกิจที่ 1'!$F$745)</f>
        <v>265265520</v>
      </c>
      <c r="L54" s="289">
        <f>SUM('[1]พันธกิจที่ 1'!$G$745)</f>
        <v>668263820</v>
      </c>
      <c r="M54" s="289">
        <f>SUM('[1]พันธกิจที่ 1'!$H$745:$J$745)</f>
        <v>802220</v>
      </c>
      <c r="N54" s="289">
        <f t="shared" si="4"/>
        <v>934331560</v>
      </c>
    </row>
    <row r="55" spans="1:15" s="127" customFormat="1" hidden="1" x14ac:dyDescent="0.2">
      <c r="A55" s="158"/>
      <c r="F55" s="128"/>
      <c r="G55" s="135"/>
      <c r="H55" s="131">
        <v>1</v>
      </c>
      <c r="I55" s="131"/>
      <c r="J55" s="130" t="s">
        <v>53</v>
      </c>
      <c r="K55" s="289"/>
      <c r="L55" s="289"/>
      <c r="M55" s="289"/>
      <c r="N55" s="289">
        <f t="shared" si="4"/>
        <v>0</v>
      </c>
    </row>
    <row r="56" spans="1:15" s="127" customFormat="1" hidden="1" x14ac:dyDescent="0.2">
      <c r="A56" s="158"/>
      <c r="F56" s="128"/>
      <c r="G56" s="135"/>
      <c r="H56" s="131">
        <v>2</v>
      </c>
      <c r="I56" s="131"/>
      <c r="J56" s="130" t="s">
        <v>54</v>
      </c>
      <c r="K56" s="289"/>
      <c r="L56" s="289"/>
      <c r="M56" s="289"/>
      <c r="N56" s="289">
        <f t="shared" si="4"/>
        <v>0</v>
      </c>
    </row>
    <row r="57" spans="1:15" s="127" customFormat="1" x14ac:dyDescent="0.2">
      <c r="A57" s="158"/>
      <c r="E57" s="123"/>
      <c r="F57" s="124"/>
      <c r="G57" s="135" t="s">
        <v>199</v>
      </c>
      <c r="H57" s="128" t="s">
        <v>55</v>
      </c>
      <c r="I57" s="128"/>
      <c r="J57" s="130"/>
      <c r="K57" s="289">
        <f>SUM('[1]พันธกิจที่ 1'!$F$809)</f>
        <v>110000</v>
      </c>
      <c r="L57" s="289">
        <f>SUM('[1]พันธกิจที่ 1'!$G$809)</f>
        <v>154000</v>
      </c>
      <c r="M57" s="289">
        <f>SUM('[1]พันธกิจที่ 1'!$H$809:$J$809)</f>
        <v>205000</v>
      </c>
      <c r="N57" s="289">
        <f t="shared" si="4"/>
        <v>469000</v>
      </c>
      <c r="O57" s="230"/>
    </row>
    <row r="58" spans="1:15" s="127" customFormat="1" hidden="1" x14ac:dyDescent="0.2">
      <c r="A58" s="158"/>
      <c r="E58" s="123"/>
      <c r="F58" s="124"/>
      <c r="G58" s="135"/>
      <c r="H58" s="137">
        <v>1</v>
      </c>
      <c r="I58" s="137"/>
      <c r="J58" s="130" t="s">
        <v>56</v>
      </c>
      <c r="K58" s="289"/>
      <c r="L58" s="289"/>
      <c r="M58" s="289"/>
      <c r="N58" s="289">
        <f t="shared" si="4"/>
        <v>0</v>
      </c>
    </row>
    <row r="59" spans="1:15" s="127" customFormat="1" x14ac:dyDescent="0.2">
      <c r="A59" s="158"/>
      <c r="E59" s="123"/>
      <c r="F59" s="124"/>
      <c r="G59" s="135" t="s">
        <v>200</v>
      </c>
      <c r="H59" s="128" t="s">
        <v>57</v>
      </c>
      <c r="I59" s="128"/>
      <c r="J59" s="130"/>
      <c r="K59" s="289">
        <f>SUM('[1]พันธกิจที่ 1'!$F$827)</f>
        <v>11562590</v>
      </c>
      <c r="L59" s="289">
        <f>SUM('[1]พันธกิจที่ 1'!$G$827)</f>
        <v>2530000</v>
      </c>
      <c r="M59" s="289">
        <f>SUM('[1]พันธกิจที่ 1'!$H$827:$J$827)</f>
        <v>400000</v>
      </c>
      <c r="N59" s="289">
        <f t="shared" si="4"/>
        <v>14492590</v>
      </c>
      <c r="O59" s="230"/>
    </row>
    <row r="60" spans="1:15" s="127" customFormat="1" hidden="1" x14ac:dyDescent="0.2">
      <c r="A60" s="158"/>
      <c r="E60" s="123"/>
      <c r="F60" s="124"/>
      <c r="G60" s="135"/>
      <c r="H60" s="137">
        <v>1</v>
      </c>
      <c r="I60" s="137"/>
      <c r="J60" s="130" t="s">
        <v>58</v>
      </c>
      <c r="K60" s="289"/>
      <c r="L60" s="289"/>
      <c r="M60" s="289"/>
      <c r="N60" s="289">
        <f t="shared" si="4"/>
        <v>0</v>
      </c>
    </row>
    <row r="61" spans="1:15" s="127" customFormat="1" hidden="1" x14ac:dyDescent="0.2">
      <c r="A61" s="158"/>
      <c r="E61" s="123"/>
      <c r="F61" s="124"/>
      <c r="G61" s="135"/>
      <c r="H61" s="137">
        <v>2</v>
      </c>
      <c r="I61" s="137"/>
      <c r="J61" s="130" t="s">
        <v>59</v>
      </c>
      <c r="K61" s="289"/>
      <c r="L61" s="289"/>
      <c r="M61" s="289"/>
      <c r="N61" s="289">
        <f t="shared" si="4"/>
        <v>0</v>
      </c>
    </row>
    <row r="62" spans="1:15" s="127" customFormat="1" x14ac:dyDescent="0.2">
      <c r="A62" s="158"/>
      <c r="E62" s="123"/>
      <c r="F62" s="124"/>
      <c r="G62" s="135" t="s">
        <v>201</v>
      </c>
      <c r="H62" s="137" t="s">
        <v>60</v>
      </c>
      <c r="I62" s="137"/>
      <c r="J62" s="130"/>
      <c r="K62" s="289">
        <f>SUM('[1]พันธกิจที่ 1'!$F$855)</f>
        <v>50000</v>
      </c>
      <c r="L62" s="289">
        <f>SUM('[1]พันธกิจที่ 1'!$G$855)</f>
        <v>760000</v>
      </c>
      <c r="M62" s="289">
        <f>SUM('[1]พันธกิจที่ 1'!$H$855:$J$855)</f>
        <v>0</v>
      </c>
      <c r="N62" s="289">
        <f t="shared" si="4"/>
        <v>810000</v>
      </c>
      <c r="O62" s="230"/>
    </row>
    <row r="63" spans="1:15" s="127" customFormat="1" hidden="1" x14ac:dyDescent="0.2">
      <c r="A63" s="158"/>
      <c r="E63" s="123"/>
      <c r="F63" s="124"/>
      <c r="G63" s="135"/>
      <c r="H63" s="137">
        <v>1</v>
      </c>
      <c r="I63" s="137"/>
      <c r="J63" s="130" t="s">
        <v>61</v>
      </c>
      <c r="K63" s="289"/>
      <c r="L63" s="289"/>
      <c r="M63" s="289"/>
      <c r="N63" s="289">
        <f t="shared" si="4"/>
        <v>0</v>
      </c>
    </row>
    <row r="64" spans="1:15" s="127" customFormat="1" hidden="1" x14ac:dyDescent="0.2">
      <c r="A64" s="158"/>
      <c r="E64" s="123"/>
      <c r="F64" s="124"/>
      <c r="G64" s="135"/>
      <c r="H64" s="137">
        <v>2</v>
      </c>
      <c r="I64" s="137"/>
      <c r="J64" s="130" t="s">
        <v>62</v>
      </c>
      <c r="K64" s="289"/>
      <c r="L64" s="289"/>
      <c r="M64" s="289"/>
      <c r="N64" s="289">
        <f t="shared" si="4"/>
        <v>0</v>
      </c>
    </row>
    <row r="65" spans="1:14" s="127" customFormat="1" hidden="1" x14ac:dyDescent="0.2">
      <c r="A65" s="158"/>
      <c r="E65" s="123"/>
      <c r="F65" s="124"/>
      <c r="G65" s="135"/>
      <c r="H65" s="137">
        <v>3</v>
      </c>
      <c r="I65" s="137"/>
      <c r="J65" s="130" t="s">
        <v>63</v>
      </c>
      <c r="K65" s="289"/>
      <c r="L65" s="289"/>
      <c r="M65" s="289"/>
      <c r="N65" s="289">
        <f t="shared" si="4"/>
        <v>0</v>
      </c>
    </row>
    <row r="66" spans="1:14" s="127" customFormat="1" hidden="1" x14ac:dyDescent="0.2">
      <c r="A66" s="158"/>
      <c r="E66" s="123"/>
      <c r="F66" s="124"/>
      <c r="G66" s="135"/>
      <c r="H66" s="137">
        <v>4</v>
      </c>
      <c r="I66" s="137"/>
      <c r="J66" s="130" t="s">
        <v>64</v>
      </c>
      <c r="K66" s="289"/>
      <c r="L66" s="289"/>
      <c r="M66" s="289"/>
      <c r="N66" s="289">
        <f t="shared" si="4"/>
        <v>0</v>
      </c>
    </row>
    <row r="67" spans="1:14" s="127" customFormat="1" hidden="1" x14ac:dyDescent="0.2">
      <c r="A67" s="158"/>
      <c r="E67" s="123"/>
      <c r="F67" s="124"/>
      <c r="G67" s="135"/>
      <c r="H67" s="137">
        <v>5</v>
      </c>
      <c r="I67" s="137"/>
      <c r="J67" s="130" t="s">
        <v>65</v>
      </c>
      <c r="K67" s="289"/>
      <c r="L67" s="289"/>
      <c r="M67" s="289"/>
      <c r="N67" s="289">
        <f t="shared" si="4"/>
        <v>0</v>
      </c>
    </row>
    <row r="68" spans="1:14" s="127" customFormat="1" hidden="1" x14ac:dyDescent="0.2">
      <c r="A68" s="158"/>
      <c r="E68" s="123"/>
      <c r="F68" s="124"/>
      <c r="G68" s="135"/>
      <c r="H68" s="137">
        <v>6</v>
      </c>
      <c r="I68" s="137"/>
      <c r="J68" s="130" t="s">
        <v>66</v>
      </c>
      <c r="K68" s="289"/>
      <c r="L68" s="289"/>
      <c r="M68" s="289"/>
      <c r="N68" s="289">
        <f t="shared" si="4"/>
        <v>0</v>
      </c>
    </row>
    <row r="69" spans="1:14" s="127" customFormat="1" x14ac:dyDescent="0.2">
      <c r="A69" s="158"/>
      <c r="E69" s="123"/>
      <c r="F69" s="124"/>
      <c r="G69" s="135" t="s">
        <v>202</v>
      </c>
      <c r="H69" s="128" t="s">
        <v>141</v>
      </c>
      <c r="I69" s="128"/>
      <c r="J69" s="130"/>
      <c r="K69" s="289">
        <f>SUM('[1]พันธกิจที่ 1'!$F$874)</f>
        <v>29000</v>
      </c>
      <c r="L69" s="289">
        <f>SUM('[1]พันธกิจที่ 1'!$G$874)</f>
        <v>940000</v>
      </c>
      <c r="M69" s="289">
        <f>SUM('[1]พันธกิจที่ 1'!$H$874:$J$874)</f>
        <v>30000</v>
      </c>
      <c r="N69" s="289">
        <f t="shared" si="4"/>
        <v>999000</v>
      </c>
    </row>
    <row r="70" spans="1:14" s="127" customFormat="1" hidden="1" x14ac:dyDescent="0.2">
      <c r="A70" s="158"/>
      <c r="E70" s="123"/>
      <c r="F70" s="124"/>
      <c r="G70" s="135"/>
      <c r="H70" s="131">
        <v>1</v>
      </c>
      <c r="I70" s="131"/>
      <c r="J70" s="130" t="s">
        <v>155</v>
      </c>
      <c r="K70" s="289"/>
      <c r="L70" s="289"/>
      <c r="M70" s="289"/>
      <c r="N70" s="289">
        <f t="shared" si="4"/>
        <v>0</v>
      </c>
    </row>
    <row r="71" spans="1:14" s="127" customFormat="1" hidden="1" x14ac:dyDescent="0.2">
      <c r="A71" s="158"/>
      <c r="E71" s="123"/>
      <c r="F71" s="124"/>
      <c r="G71" s="135"/>
      <c r="H71" s="131">
        <v>2</v>
      </c>
      <c r="I71" s="131"/>
      <c r="J71" s="130" t="s">
        <v>156</v>
      </c>
      <c r="K71" s="289"/>
      <c r="L71" s="289"/>
      <c r="M71" s="289"/>
      <c r="N71" s="289">
        <f t="shared" si="4"/>
        <v>0</v>
      </c>
    </row>
    <row r="72" spans="1:14" s="127" customFormat="1" hidden="1" x14ac:dyDescent="0.2">
      <c r="A72" s="158"/>
      <c r="E72" s="123"/>
      <c r="F72" s="124"/>
      <c r="G72" s="135"/>
      <c r="H72" s="131">
        <v>3</v>
      </c>
      <c r="I72" s="131"/>
      <c r="J72" s="130" t="s">
        <v>157</v>
      </c>
      <c r="K72" s="289"/>
      <c r="L72" s="289"/>
      <c r="M72" s="289"/>
      <c r="N72" s="289">
        <f t="shared" si="4"/>
        <v>0</v>
      </c>
    </row>
    <row r="73" spans="1:14" s="127" customFormat="1" hidden="1" x14ac:dyDescent="0.2">
      <c r="A73" s="158"/>
      <c r="E73" s="123"/>
      <c r="F73" s="124"/>
      <c r="G73" s="135"/>
      <c r="H73" s="131">
        <v>4</v>
      </c>
      <c r="I73" s="131"/>
      <c r="J73" s="130" t="s">
        <v>158</v>
      </c>
      <c r="K73" s="289"/>
      <c r="L73" s="289"/>
      <c r="M73" s="289"/>
      <c r="N73" s="289">
        <f t="shared" si="4"/>
        <v>0</v>
      </c>
    </row>
    <row r="74" spans="1:14" s="127" customFormat="1" x14ac:dyDescent="0.2">
      <c r="A74" s="160"/>
      <c r="B74" s="142"/>
      <c r="C74" s="142"/>
      <c r="D74" s="132"/>
      <c r="E74" s="143">
        <v>2.2000000000000002</v>
      </c>
      <c r="F74" s="144" t="s">
        <v>170</v>
      </c>
      <c r="G74" s="145"/>
      <c r="H74" s="145"/>
      <c r="I74" s="145"/>
      <c r="J74" s="146"/>
      <c r="K74" s="293">
        <f>SUM(K75+K76)</f>
        <v>17734330</v>
      </c>
      <c r="L74" s="293">
        <f t="shared" ref="L74:M74" si="9">SUM(L75+L76)</f>
        <v>268200</v>
      </c>
      <c r="M74" s="293">
        <f t="shared" si="9"/>
        <v>20000</v>
      </c>
      <c r="N74" s="293">
        <f t="shared" ref="N74" si="10">SUM(N75+N76)</f>
        <v>18022530</v>
      </c>
    </row>
    <row r="75" spans="1:14" s="127" customFormat="1" x14ac:dyDescent="0.2">
      <c r="A75" s="158"/>
      <c r="E75" s="123"/>
      <c r="F75" s="124" t="s">
        <v>182</v>
      </c>
      <c r="G75" s="135" t="s">
        <v>203</v>
      </c>
      <c r="H75" s="127" t="s">
        <v>67</v>
      </c>
      <c r="J75" s="130"/>
      <c r="K75" s="289">
        <f>SUM('[1]พันธกิจที่ 1'!$F$903)</f>
        <v>17734330</v>
      </c>
      <c r="L75" s="289">
        <f>SUM('[1]พันธกิจที่ 1'!$G$903)</f>
        <v>228200</v>
      </c>
      <c r="M75" s="289">
        <f>SUM('[1]พันธกิจที่ 1'!$H$903:$J$903)</f>
        <v>20000</v>
      </c>
      <c r="N75" s="289">
        <f t="shared" ref="N75:N112" si="11">SUM(K75,L75,M75)</f>
        <v>17982530</v>
      </c>
    </row>
    <row r="76" spans="1:14" s="127" customFormat="1" x14ac:dyDescent="0.2">
      <c r="A76" s="162"/>
      <c r="B76" s="151"/>
      <c r="C76" s="151"/>
      <c r="D76" s="151"/>
      <c r="E76" s="151"/>
      <c r="F76" s="153"/>
      <c r="G76" s="154" t="s">
        <v>204</v>
      </c>
      <c r="H76" s="178" t="s">
        <v>79</v>
      </c>
      <c r="I76" s="178"/>
      <c r="J76" s="156"/>
      <c r="K76" s="294">
        <f>SUM('[1]พันธกิจที่ 1'!$F$926)</f>
        <v>0</v>
      </c>
      <c r="L76" s="294">
        <f>SUM('[1]พันธกิจที่ 1'!$G$926)</f>
        <v>40000</v>
      </c>
      <c r="M76" s="294">
        <f>SUM('[1]พันธกิจที่ 1'!$H$926:$J$926)</f>
        <v>0</v>
      </c>
      <c r="N76" s="294">
        <f t="shared" si="11"/>
        <v>40000</v>
      </c>
    </row>
    <row r="77" spans="1:14" s="177" customFormat="1" ht="26.25" x14ac:dyDescent="0.2">
      <c r="A77" s="266" t="s">
        <v>175</v>
      </c>
      <c r="B77" s="257" t="s">
        <v>186</v>
      </c>
      <c r="C77" s="258"/>
      <c r="D77" s="258"/>
      <c r="E77" s="258"/>
      <c r="F77" s="260"/>
      <c r="G77" s="267"/>
      <c r="H77" s="268"/>
      <c r="I77" s="268"/>
      <c r="J77" s="269"/>
      <c r="K77" s="295">
        <f t="shared" ref="K77:N80" si="12">SUM(K78)</f>
        <v>2558800</v>
      </c>
      <c r="L77" s="295">
        <f t="shared" si="12"/>
        <v>12933800</v>
      </c>
      <c r="M77" s="295">
        <f t="shared" si="12"/>
        <v>516800</v>
      </c>
      <c r="N77" s="295">
        <f t="shared" si="12"/>
        <v>16009400</v>
      </c>
    </row>
    <row r="78" spans="1:14" s="127" customFormat="1" x14ac:dyDescent="0.2">
      <c r="A78" s="160"/>
      <c r="B78" s="145" t="s">
        <v>177</v>
      </c>
      <c r="C78" s="142" t="s">
        <v>187</v>
      </c>
      <c r="D78" s="142"/>
      <c r="E78" s="142"/>
      <c r="F78" s="144"/>
      <c r="G78" s="263"/>
      <c r="H78" s="264"/>
      <c r="I78" s="264"/>
      <c r="J78" s="265"/>
      <c r="K78" s="290">
        <f t="shared" si="12"/>
        <v>2558800</v>
      </c>
      <c r="L78" s="290">
        <f t="shared" si="12"/>
        <v>12933800</v>
      </c>
      <c r="M78" s="290">
        <f t="shared" si="12"/>
        <v>516800</v>
      </c>
      <c r="N78" s="290">
        <f t="shared" si="12"/>
        <v>16009400</v>
      </c>
    </row>
    <row r="79" spans="1:14" s="119" customFormat="1" x14ac:dyDescent="0.2">
      <c r="A79" s="161"/>
      <c r="C79" s="122" t="s">
        <v>179</v>
      </c>
      <c r="D79" s="118" t="s">
        <v>205</v>
      </c>
      <c r="E79" s="132"/>
      <c r="F79" s="134"/>
      <c r="G79" s="147"/>
      <c r="H79" s="147"/>
      <c r="I79" s="147"/>
      <c r="J79" s="148"/>
      <c r="K79" s="291">
        <f>SUM(K80)</f>
        <v>2558800</v>
      </c>
      <c r="L79" s="291">
        <f t="shared" si="12"/>
        <v>12933800</v>
      </c>
      <c r="M79" s="291">
        <f t="shared" si="12"/>
        <v>516800</v>
      </c>
      <c r="N79" s="289">
        <f t="shared" si="11"/>
        <v>16009400</v>
      </c>
    </row>
    <row r="80" spans="1:14" s="127" customFormat="1" x14ac:dyDescent="0.2">
      <c r="A80" s="158"/>
      <c r="C80" s="123"/>
      <c r="D80" s="132" t="s">
        <v>180</v>
      </c>
      <c r="E80" s="143">
        <v>1.1000000000000001</v>
      </c>
      <c r="F80" s="118" t="s">
        <v>188</v>
      </c>
      <c r="G80" s="125"/>
      <c r="H80" s="125"/>
      <c r="I80" s="125"/>
      <c r="J80" s="130"/>
      <c r="K80" s="289">
        <f>SUM(K81)</f>
        <v>2558800</v>
      </c>
      <c r="L80" s="289">
        <f t="shared" si="12"/>
        <v>12933800</v>
      </c>
      <c r="M80" s="289">
        <f t="shared" si="12"/>
        <v>516800</v>
      </c>
      <c r="N80" s="289">
        <f t="shared" si="12"/>
        <v>16009400</v>
      </c>
    </row>
    <row r="81" spans="1:15" s="127" customFormat="1" x14ac:dyDescent="0.2">
      <c r="A81" s="162"/>
      <c r="B81" s="151"/>
      <c r="C81" s="152"/>
      <c r="D81" s="152"/>
      <c r="E81" s="152"/>
      <c r="F81" s="153" t="s">
        <v>182</v>
      </c>
      <c r="G81" s="154" t="s">
        <v>7</v>
      </c>
      <c r="H81" s="179" t="s">
        <v>95</v>
      </c>
      <c r="I81" s="179"/>
      <c r="J81" s="156"/>
      <c r="K81" s="294">
        <f>SUM([1]พันธกิจที่2!$F$10)</f>
        <v>2558800</v>
      </c>
      <c r="L81" s="294">
        <f>SUM([1]พันธกิจที่2!$G$10)</f>
        <v>12933800</v>
      </c>
      <c r="M81" s="294">
        <f>SUM([1]พันธกิจที่2!$H$10:$J$10)</f>
        <v>516800</v>
      </c>
      <c r="N81" s="289">
        <f t="shared" si="11"/>
        <v>16009400</v>
      </c>
    </row>
    <row r="82" spans="1:15" s="177" customFormat="1" ht="26.25" x14ac:dyDescent="0.2">
      <c r="A82" s="266" t="s">
        <v>175</v>
      </c>
      <c r="B82" s="257" t="s">
        <v>189</v>
      </c>
      <c r="C82" s="257"/>
      <c r="D82" s="257"/>
      <c r="E82" s="257"/>
      <c r="F82" s="270"/>
      <c r="G82" s="267"/>
      <c r="H82" s="258"/>
      <c r="I82" s="258"/>
      <c r="J82" s="269"/>
      <c r="K82" s="295">
        <f>SUM(K83)</f>
        <v>14254360</v>
      </c>
      <c r="L82" s="295">
        <f t="shared" ref="L82:M83" si="13">SUM(L83)</f>
        <v>46309200</v>
      </c>
      <c r="M82" s="295">
        <f t="shared" si="13"/>
        <v>632300</v>
      </c>
      <c r="N82" s="295">
        <f>SUM(N83)</f>
        <v>61195860</v>
      </c>
    </row>
    <row r="83" spans="1:15" s="127" customFormat="1" x14ac:dyDescent="0.2">
      <c r="A83" s="160"/>
      <c r="B83" s="145" t="s">
        <v>177</v>
      </c>
      <c r="C83" s="142" t="s">
        <v>190</v>
      </c>
      <c r="D83" s="142"/>
      <c r="E83" s="142"/>
      <c r="F83" s="144"/>
      <c r="G83" s="263"/>
      <c r="H83" s="264"/>
      <c r="I83" s="264"/>
      <c r="J83" s="265"/>
      <c r="K83" s="290">
        <f>SUM(K84)</f>
        <v>14254360</v>
      </c>
      <c r="L83" s="290">
        <f t="shared" si="13"/>
        <v>46309200</v>
      </c>
      <c r="M83" s="290">
        <f t="shared" si="13"/>
        <v>632300</v>
      </c>
      <c r="N83" s="290">
        <f t="shared" ref="N83" si="14">SUM(N84)</f>
        <v>61195860</v>
      </c>
    </row>
    <row r="84" spans="1:15" s="127" customFormat="1" x14ac:dyDescent="0.2">
      <c r="A84" s="158"/>
      <c r="C84" s="122" t="s">
        <v>179</v>
      </c>
      <c r="D84" s="127" t="s">
        <v>99</v>
      </c>
      <c r="E84" s="123"/>
      <c r="F84" s="124"/>
      <c r="G84" s="125"/>
      <c r="H84" s="125"/>
      <c r="I84" s="125"/>
      <c r="J84" s="130"/>
      <c r="K84" s="289">
        <f>SUM(K86,K97)</f>
        <v>14254360</v>
      </c>
      <c r="L84" s="289">
        <f t="shared" ref="L84:N84" si="15">SUM(L86,L97)</f>
        <v>46309200</v>
      </c>
      <c r="M84" s="289">
        <f t="shared" si="15"/>
        <v>632300</v>
      </c>
      <c r="N84" s="289">
        <f t="shared" si="15"/>
        <v>61195860</v>
      </c>
      <c r="O84" s="230"/>
    </row>
    <row r="85" spans="1:15" s="127" customFormat="1" x14ac:dyDescent="0.2">
      <c r="A85" s="158"/>
      <c r="C85" s="123"/>
      <c r="D85" s="132" t="s">
        <v>180</v>
      </c>
      <c r="E85" s="143">
        <v>1.1000000000000001</v>
      </c>
      <c r="F85" s="128" t="s">
        <v>153</v>
      </c>
      <c r="J85" s="130"/>
      <c r="K85" s="289">
        <f>SUM(K86)</f>
        <v>11040890</v>
      </c>
      <c r="L85" s="289">
        <f t="shared" ref="L85:N85" si="16">SUM(L86)</f>
        <v>18539600</v>
      </c>
      <c r="M85" s="289">
        <f t="shared" si="16"/>
        <v>40000</v>
      </c>
      <c r="N85" s="289">
        <f t="shared" si="16"/>
        <v>29620490</v>
      </c>
    </row>
    <row r="86" spans="1:15" s="127" customFormat="1" x14ac:dyDescent="0.2">
      <c r="A86" s="158"/>
      <c r="C86" s="123"/>
      <c r="D86" s="123"/>
      <c r="E86" s="143"/>
      <c r="F86" s="124" t="s">
        <v>182</v>
      </c>
      <c r="G86" s="135" t="s">
        <v>7</v>
      </c>
      <c r="H86" s="128" t="s">
        <v>100</v>
      </c>
      <c r="I86" s="128"/>
      <c r="J86" s="130"/>
      <c r="K86" s="289">
        <f>SUM([1]พันธกิจที่3!$F$10)</f>
        <v>11040890</v>
      </c>
      <c r="L86" s="289">
        <f>SUM([1]พันธกิจที่3!$G$10)</f>
        <v>18539600</v>
      </c>
      <c r="M86" s="289">
        <f>SUM([1]พันธกิจที่3!$H$10:$J$10)</f>
        <v>40000</v>
      </c>
      <c r="N86" s="289">
        <f t="shared" si="11"/>
        <v>29620490</v>
      </c>
    </row>
    <row r="87" spans="1:15" s="127" customFormat="1" hidden="1" x14ac:dyDescent="0.2">
      <c r="A87" s="158"/>
      <c r="C87" s="123"/>
      <c r="D87" s="123"/>
      <c r="E87" s="143"/>
      <c r="F87" s="124"/>
      <c r="G87" s="135"/>
      <c r="H87" s="131">
        <v>1</v>
      </c>
      <c r="I87" s="131"/>
      <c r="J87" s="130" t="s">
        <v>101</v>
      </c>
      <c r="K87" s="289"/>
      <c r="L87" s="289"/>
      <c r="M87" s="289"/>
      <c r="N87" s="289">
        <f t="shared" si="11"/>
        <v>0</v>
      </c>
    </row>
    <row r="88" spans="1:15" s="127" customFormat="1" ht="69.75" hidden="1" x14ac:dyDescent="0.2">
      <c r="A88" s="158"/>
      <c r="C88" s="123"/>
      <c r="D88" s="123"/>
      <c r="E88" s="143"/>
      <c r="F88" s="124"/>
      <c r="G88" s="135"/>
      <c r="H88" s="131">
        <v>2</v>
      </c>
      <c r="I88" s="131"/>
      <c r="J88" s="149" t="s">
        <v>102</v>
      </c>
      <c r="K88" s="296"/>
      <c r="L88" s="296"/>
      <c r="M88" s="296"/>
      <c r="N88" s="289">
        <f t="shared" si="11"/>
        <v>0</v>
      </c>
    </row>
    <row r="89" spans="1:15" s="127" customFormat="1" hidden="1" x14ac:dyDescent="0.2">
      <c r="A89" s="158"/>
      <c r="C89" s="123"/>
      <c r="D89" s="123"/>
      <c r="E89" s="143"/>
      <c r="F89" s="124"/>
      <c r="G89" s="135"/>
      <c r="H89" s="131"/>
      <c r="I89" s="131"/>
      <c r="J89" s="149" t="s">
        <v>104</v>
      </c>
      <c r="K89" s="296"/>
      <c r="L89" s="296"/>
      <c r="M89" s="296"/>
      <c r="N89" s="289">
        <f t="shared" si="11"/>
        <v>0</v>
      </c>
    </row>
    <row r="90" spans="1:15" s="127" customFormat="1" ht="69.75" hidden="1" x14ac:dyDescent="0.2">
      <c r="A90" s="158"/>
      <c r="C90" s="123"/>
      <c r="D90" s="123"/>
      <c r="E90" s="143"/>
      <c r="F90" s="124"/>
      <c r="G90" s="135"/>
      <c r="H90" s="131">
        <v>3</v>
      </c>
      <c r="I90" s="131"/>
      <c r="J90" s="149" t="s">
        <v>106</v>
      </c>
      <c r="K90" s="296"/>
      <c r="L90" s="296"/>
      <c r="M90" s="296"/>
      <c r="N90" s="289">
        <f t="shared" si="11"/>
        <v>0</v>
      </c>
    </row>
    <row r="91" spans="1:15" s="127" customFormat="1" ht="46.5" hidden="1" x14ac:dyDescent="0.2">
      <c r="A91" s="158"/>
      <c r="C91" s="123"/>
      <c r="D91" s="123"/>
      <c r="E91" s="143"/>
      <c r="F91" s="124"/>
      <c r="G91" s="135"/>
      <c r="H91" s="131"/>
      <c r="I91" s="131"/>
      <c r="J91" s="149" t="s">
        <v>107</v>
      </c>
      <c r="K91" s="296"/>
      <c r="L91" s="296"/>
      <c r="M91" s="296"/>
      <c r="N91" s="289">
        <f t="shared" si="11"/>
        <v>0</v>
      </c>
    </row>
    <row r="92" spans="1:15" s="127" customFormat="1" ht="69.75" hidden="1" x14ac:dyDescent="0.2">
      <c r="A92" s="158"/>
      <c r="C92" s="123"/>
      <c r="D92" s="123"/>
      <c r="E92" s="143"/>
      <c r="F92" s="124"/>
      <c r="G92" s="135"/>
      <c r="H92" s="131">
        <v>4</v>
      </c>
      <c r="I92" s="131"/>
      <c r="J92" s="149" t="s">
        <v>108</v>
      </c>
      <c r="K92" s="296"/>
      <c r="L92" s="296"/>
      <c r="M92" s="296"/>
      <c r="N92" s="289">
        <f t="shared" si="11"/>
        <v>0</v>
      </c>
    </row>
    <row r="93" spans="1:15" s="127" customFormat="1" ht="46.5" hidden="1" x14ac:dyDescent="0.2">
      <c r="A93" s="158"/>
      <c r="C93" s="123"/>
      <c r="D93" s="123"/>
      <c r="E93" s="143"/>
      <c r="F93" s="124"/>
      <c r="G93" s="135"/>
      <c r="H93" s="131"/>
      <c r="I93" s="131"/>
      <c r="J93" s="149" t="s">
        <v>109</v>
      </c>
      <c r="K93" s="296"/>
      <c r="L93" s="296"/>
      <c r="M93" s="296"/>
      <c r="N93" s="289">
        <f t="shared" si="11"/>
        <v>0</v>
      </c>
    </row>
    <row r="94" spans="1:15" s="127" customFormat="1" ht="46.5" hidden="1" x14ac:dyDescent="0.2">
      <c r="A94" s="158"/>
      <c r="C94" s="123"/>
      <c r="D94" s="123"/>
      <c r="E94" s="143"/>
      <c r="F94" s="124"/>
      <c r="G94" s="135"/>
      <c r="H94" s="131">
        <v>5</v>
      </c>
      <c r="I94" s="131"/>
      <c r="J94" s="149" t="s">
        <v>110</v>
      </c>
      <c r="K94" s="296"/>
      <c r="L94" s="296"/>
      <c r="M94" s="296"/>
      <c r="N94" s="289">
        <f t="shared" si="11"/>
        <v>0</v>
      </c>
    </row>
    <row r="95" spans="1:15" s="127" customFormat="1" x14ac:dyDescent="0.2">
      <c r="A95" s="158"/>
      <c r="C95" s="123"/>
      <c r="D95" s="123"/>
      <c r="E95" s="143">
        <v>1.2</v>
      </c>
      <c r="F95" s="128" t="s">
        <v>211</v>
      </c>
      <c r="G95" s="135"/>
      <c r="H95" s="131"/>
      <c r="I95" s="131"/>
      <c r="J95" s="149"/>
      <c r="K95" s="296">
        <f>SUM(K97)</f>
        <v>3213470</v>
      </c>
      <c r="L95" s="296">
        <f t="shared" ref="L95:N95" si="17">SUM(L97)</f>
        <v>27769600</v>
      </c>
      <c r="M95" s="296">
        <f t="shared" si="17"/>
        <v>592300</v>
      </c>
      <c r="N95" s="296">
        <f t="shared" si="17"/>
        <v>31575370</v>
      </c>
    </row>
    <row r="96" spans="1:15" s="127" customFormat="1" x14ac:dyDescent="0.2">
      <c r="A96" s="158"/>
      <c r="C96" s="123"/>
      <c r="D96" s="123"/>
      <c r="E96" s="143"/>
      <c r="F96" s="128" t="s">
        <v>212</v>
      </c>
      <c r="G96" s="135"/>
      <c r="H96" s="131"/>
      <c r="I96" s="131"/>
      <c r="J96" s="149"/>
      <c r="K96" s="296"/>
      <c r="L96" s="296"/>
      <c r="M96" s="296"/>
      <c r="N96" s="289">
        <f t="shared" si="11"/>
        <v>0</v>
      </c>
    </row>
    <row r="97" spans="1:14" s="127" customFormat="1" x14ac:dyDescent="0.2">
      <c r="A97" s="158"/>
      <c r="C97" s="123"/>
      <c r="D97" s="123"/>
      <c r="E97" s="123"/>
      <c r="F97" s="124" t="s">
        <v>182</v>
      </c>
      <c r="G97" s="135" t="s">
        <v>27</v>
      </c>
      <c r="H97" s="137" t="s">
        <v>111</v>
      </c>
      <c r="I97" s="137"/>
      <c r="J97" s="149"/>
      <c r="K97" s="296">
        <f>SUM([1]พันธกิจที่3!$F$147)</f>
        <v>3213470</v>
      </c>
      <c r="L97" s="296">
        <f>SUM([1]พันธกิจที่3!$G$147)</f>
        <v>27769600</v>
      </c>
      <c r="M97" s="296">
        <f>SUM([1]พันธกิจที่3!$H$147:$J$147)</f>
        <v>592300</v>
      </c>
      <c r="N97" s="289">
        <f t="shared" si="11"/>
        <v>31575370</v>
      </c>
    </row>
    <row r="98" spans="1:14" s="127" customFormat="1" ht="46.5" hidden="1" x14ac:dyDescent="0.2">
      <c r="A98" s="158"/>
      <c r="E98" s="123"/>
      <c r="F98" s="124"/>
      <c r="G98" s="135"/>
      <c r="H98" s="131">
        <v>1</v>
      </c>
      <c r="I98" s="131"/>
      <c r="J98" s="149" t="s">
        <v>112</v>
      </c>
      <c r="K98" s="296"/>
      <c r="L98" s="296"/>
      <c r="M98" s="296"/>
      <c r="N98" s="289">
        <f t="shared" si="11"/>
        <v>0</v>
      </c>
    </row>
    <row r="99" spans="1:14" s="127" customFormat="1" ht="93" hidden="1" x14ac:dyDescent="0.2">
      <c r="A99" s="158"/>
      <c r="E99" s="123"/>
      <c r="F99" s="124"/>
      <c r="G99" s="135"/>
      <c r="H99" s="131">
        <v>2</v>
      </c>
      <c r="I99" s="131"/>
      <c r="J99" s="149" t="s">
        <v>113</v>
      </c>
      <c r="K99" s="296"/>
      <c r="L99" s="296"/>
      <c r="M99" s="296"/>
      <c r="N99" s="289">
        <f t="shared" si="11"/>
        <v>0</v>
      </c>
    </row>
    <row r="100" spans="1:14" s="127" customFormat="1" ht="46.5" hidden="1" x14ac:dyDescent="0.2">
      <c r="A100" s="158"/>
      <c r="E100" s="123"/>
      <c r="F100" s="124"/>
      <c r="G100" s="135"/>
      <c r="H100" s="131"/>
      <c r="I100" s="131"/>
      <c r="J100" s="149" t="s">
        <v>114</v>
      </c>
      <c r="K100" s="296"/>
      <c r="L100" s="296"/>
      <c r="M100" s="296"/>
      <c r="N100" s="289">
        <f t="shared" si="11"/>
        <v>0</v>
      </c>
    </row>
    <row r="101" spans="1:14" s="127" customFormat="1" ht="69.75" hidden="1" x14ac:dyDescent="0.2">
      <c r="A101" s="158"/>
      <c r="E101" s="123"/>
      <c r="F101" s="124"/>
      <c r="G101" s="135"/>
      <c r="H101" s="131">
        <v>3</v>
      </c>
      <c r="I101" s="131"/>
      <c r="J101" s="149" t="s">
        <v>115</v>
      </c>
      <c r="K101" s="296"/>
      <c r="L101" s="296"/>
      <c r="M101" s="296"/>
      <c r="N101" s="289">
        <f t="shared" si="11"/>
        <v>0</v>
      </c>
    </row>
    <row r="102" spans="1:14" s="127" customFormat="1" hidden="1" x14ac:dyDescent="0.2">
      <c r="A102" s="180"/>
      <c r="B102" s="181"/>
      <c r="C102" s="181"/>
      <c r="D102" s="181"/>
      <c r="E102" s="185"/>
      <c r="F102" s="186"/>
      <c r="G102" s="182"/>
      <c r="H102" s="183"/>
      <c r="I102" s="183"/>
      <c r="J102" s="184" t="s">
        <v>116</v>
      </c>
      <c r="K102" s="297"/>
      <c r="L102" s="297"/>
      <c r="M102" s="297"/>
      <c r="N102" s="289">
        <f t="shared" si="11"/>
        <v>0</v>
      </c>
    </row>
    <row r="103" spans="1:14" s="177" customFormat="1" ht="26.25" x14ac:dyDescent="0.2">
      <c r="A103" s="266" t="s">
        <v>175</v>
      </c>
      <c r="B103" s="257" t="s">
        <v>191</v>
      </c>
      <c r="C103" s="258"/>
      <c r="D103" s="258"/>
      <c r="E103" s="258"/>
      <c r="F103" s="260"/>
      <c r="G103" s="267"/>
      <c r="H103" s="268"/>
      <c r="I103" s="268"/>
      <c r="J103" s="269"/>
      <c r="K103" s="295">
        <f t="shared" ref="K103:N105" si="18">SUM(K104)</f>
        <v>489200</v>
      </c>
      <c r="L103" s="295">
        <f t="shared" si="18"/>
        <v>6380000</v>
      </c>
      <c r="M103" s="295">
        <f t="shared" si="18"/>
        <v>338760</v>
      </c>
      <c r="N103" s="295">
        <f t="shared" si="18"/>
        <v>7207960</v>
      </c>
    </row>
    <row r="104" spans="1:14" s="127" customFormat="1" x14ac:dyDescent="0.2">
      <c r="A104" s="160"/>
      <c r="B104" s="145" t="s">
        <v>177</v>
      </c>
      <c r="C104" s="144" t="s">
        <v>213</v>
      </c>
      <c r="D104" s="142"/>
      <c r="E104" s="142"/>
      <c r="F104" s="144"/>
      <c r="G104" s="263"/>
      <c r="H104" s="264"/>
      <c r="I104" s="264"/>
      <c r="J104" s="265"/>
      <c r="K104" s="290">
        <f t="shared" si="18"/>
        <v>489200</v>
      </c>
      <c r="L104" s="290">
        <f t="shared" si="18"/>
        <v>6380000</v>
      </c>
      <c r="M104" s="290">
        <f t="shared" si="18"/>
        <v>338760</v>
      </c>
      <c r="N104" s="290">
        <f t="shared" si="18"/>
        <v>7207960</v>
      </c>
    </row>
    <row r="105" spans="1:14" s="127" customFormat="1" x14ac:dyDescent="0.2">
      <c r="A105" s="158"/>
      <c r="C105" s="122" t="s">
        <v>179</v>
      </c>
      <c r="D105" s="127" t="s">
        <v>117</v>
      </c>
      <c r="E105" s="123"/>
      <c r="F105" s="124"/>
      <c r="G105" s="125"/>
      <c r="H105" s="125"/>
      <c r="I105" s="125"/>
      <c r="J105" s="130"/>
      <c r="K105" s="289">
        <f t="shared" si="18"/>
        <v>489200</v>
      </c>
      <c r="L105" s="289">
        <f t="shared" si="18"/>
        <v>6380000</v>
      </c>
      <c r="M105" s="289">
        <f t="shared" si="18"/>
        <v>338760</v>
      </c>
      <c r="N105" s="289">
        <f t="shared" si="18"/>
        <v>7207960</v>
      </c>
    </row>
    <row r="106" spans="1:14" s="127" customFormat="1" x14ac:dyDescent="0.2">
      <c r="A106" s="158"/>
      <c r="C106" s="123"/>
      <c r="D106" s="132" t="s">
        <v>180</v>
      </c>
      <c r="E106" s="143">
        <v>1.1000000000000001</v>
      </c>
      <c r="F106" s="128" t="s">
        <v>118</v>
      </c>
      <c r="J106" s="130"/>
      <c r="K106" s="289">
        <f>SUM(K107,K108,K109,K111,K112)</f>
        <v>489200</v>
      </c>
      <c r="L106" s="289">
        <f t="shared" ref="L106:N106" si="19">SUM(L107,L108,L109,L111,L112)</f>
        <v>6380000</v>
      </c>
      <c r="M106" s="289">
        <f t="shared" si="19"/>
        <v>338760</v>
      </c>
      <c r="N106" s="289">
        <f t="shared" si="19"/>
        <v>7207960</v>
      </c>
    </row>
    <row r="107" spans="1:14" s="127" customFormat="1" x14ac:dyDescent="0.2">
      <c r="A107" s="158"/>
      <c r="E107" s="123"/>
      <c r="F107" s="124" t="s">
        <v>182</v>
      </c>
      <c r="G107" s="135" t="s">
        <v>7</v>
      </c>
      <c r="H107" s="137" t="s">
        <v>119</v>
      </c>
      <c r="I107" s="137"/>
      <c r="J107" s="150"/>
      <c r="K107" s="289">
        <f>SUM([1]พันธกิจที่4!$F$11)</f>
        <v>424200</v>
      </c>
      <c r="L107" s="289">
        <f>SUM([1]พันธกิจที่4!$G$11)</f>
        <v>799500</v>
      </c>
      <c r="M107" s="289">
        <f>SUM([1]พันธกิจที่4!$H$11:$J$11)</f>
        <v>0</v>
      </c>
      <c r="N107" s="289">
        <f t="shared" si="11"/>
        <v>1223700</v>
      </c>
    </row>
    <row r="108" spans="1:14" s="127" customFormat="1" x14ac:dyDescent="0.2">
      <c r="A108" s="158"/>
      <c r="E108" s="123"/>
      <c r="F108" s="124"/>
      <c r="G108" s="135" t="s">
        <v>20</v>
      </c>
      <c r="H108" s="137" t="s">
        <v>121</v>
      </c>
      <c r="I108" s="137"/>
      <c r="J108" s="130"/>
      <c r="K108" s="289">
        <f>SUM([1]พันธกิจที่4!$F$20)</f>
        <v>0</v>
      </c>
      <c r="L108" s="289">
        <f>SUM([1]พันธกิจที่4!$G$20)</f>
        <v>659200</v>
      </c>
      <c r="M108" s="289">
        <f>SUM([1]พันธกิจที่4!$H$20:$J$20)</f>
        <v>40000</v>
      </c>
      <c r="N108" s="289">
        <f t="shared" si="11"/>
        <v>699200</v>
      </c>
    </row>
    <row r="109" spans="1:14" s="127" customFormat="1" x14ac:dyDescent="0.2">
      <c r="A109" s="158"/>
      <c r="E109" s="123"/>
      <c r="F109" s="124"/>
      <c r="G109" s="135" t="s">
        <v>122</v>
      </c>
      <c r="H109" s="137" t="s">
        <v>206</v>
      </c>
      <c r="I109" s="137"/>
      <c r="J109" s="130"/>
      <c r="K109" s="289">
        <f>SUM([1]พันธกิจที่4!$F$31)</f>
        <v>65000</v>
      </c>
      <c r="L109" s="289">
        <f>SUM([1]พันธกิจที่4!$G$31)</f>
        <v>4391300</v>
      </c>
      <c r="M109" s="289">
        <f>SUM([1]พันธกิจที่4!$H$31:$J$31)</f>
        <v>98760</v>
      </c>
      <c r="N109" s="289">
        <f t="shared" si="11"/>
        <v>4555060</v>
      </c>
    </row>
    <row r="110" spans="1:14" s="127" customFormat="1" x14ac:dyDescent="0.2">
      <c r="A110" s="158"/>
      <c r="E110" s="123"/>
      <c r="F110" s="124"/>
      <c r="G110" s="135"/>
      <c r="H110" s="137" t="s">
        <v>207</v>
      </c>
      <c r="I110" s="137"/>
      <c r="J110" s="130"/>
      <c r="K110" s="289"/>
      <c r="L110" s="289"/>
      <c r="M110" s="289"/>
      <c r="N110" s="289"/>
    </row>
    <row r="111" spans="1:14" s="127" customFormat="1" x14ac:dyDescent="0.2">
      <c r="A111" s="158"/>
      <c r="E111" s="123"/>
      <c r="F111" s="124"/>
      <c r="G111" s="135" t="s">
        <v>126</v>
      </c>
      <c r="H111" s="137" t="s">
        <v>208</v>
      </c>
      <c r="I111" s="137"/>
      <c r="J111" s="130"/>
      <c r="K111" s="289">
        <f>SUM([1]พันธกิจที่4!$F$194)</f>
        <v>0</v>
      </c>
      <c r="L111" s="289">
        <f>SUM([1]พันธกิจที่4!$G$194)</f>
        <v>280000</v>
      </c>
      <c r="M111" s="289">
        <f>SUM([1]พันธกิจที่4!$H$194:$J$194)</f>
        <v>0</v>
      </c>
      <c r="N111" s="289">
        <f t="shared" si="11"/>
        <v>280000</v>
      </c>
    </row>
    <row r="112" spans="1:14" s="127" customFormat="1" x14ac:dyDescent="0.2">
      <c r="A112" s="158"/>
      <c r="E112" s="123"/>
      <c r="F112" s="124"/>
      <c r="G112" s="135" t="s">
        <v>129</v>
      </c>
      <c r="H112" s="137" t="s">
        <v>210</v>
      </c>
      <c r="I112" s="137"/>
      <c r="J112" s="130"/>
      <c r="K112" s="289">
        <f>SUM([1]พันธกิจที่4!$F$204)</f>
        <v>0</v>
      </c>
      <c r="L112" s="289">
        <f>SUM([1]พันธกิจที่4!$G$204)</f>
        <v>250000</v>
      </c>
      <c r="M112" s="289">
        <f>SUM([1]พันธกิจที่4!$H$204:$J$204)</f>
        <v>200000</v>
      </c>
      <c r="N112" s="289">
        <f t="shared" si="11"/>
        <v>450000</v>
      </c>
    </row>
    <row r="113" spans="1:14" s="127" customFormat="1" x14ac:dyDescent="0.2">
      <c r="A113" s="162"/>
      <c r="B113" s="151"/>
      <c r="C113" s="151"/>
      <c r="D113" s="151"/>
      <c r="E113" s="152"/>
      <c r="F113" s="153"/>
      <c r="G113" s="154"/>
      <c r="H113" s="155" t="s">
        <v>209</v>
      </c>
      <c r="I113" s="155"/>
      <c r="J113" s="156"/>
      <c r="K113" s="294"/>
      <c r="L113" s="294"/>
      <c r="M113" s="294"/>
      <c r="N113" s="289"/>
    </row>
    <row r="114" spans="1:14" s="109" customFormat="1" x14ac:dyDescent="0.2">
      <c r="A114" s="306" t="s">
        <v>171</v>
      </c>
      <c r="B114" s="307"/>
      <c r="C114" s="307"/>
      <c r="D114" s="307"/>
      <c r="E114" s="307"/>
      <c r="F114" s="307"/>
      <c r="G114" s="307"/>
      <c r="H114" s="307"/>
      <c r="I114" s="307"/>
      <c r="J114" s="308"/>
      <c r="K114" s="295">
        <f>SUM(K5+K77+K82+K103)</f>
        <v>444424110</v>
      </c>
      <c r="L114" s="295">
        <f t="shared" ref="L114:M114" si="20">SUM(L5+L77+L82+L103)</f>
        <v>1259116520</v>
      </c>
      <c r="M114" s="295">
        <f t="shared" si="20"/>
        <v>9402880</v>
      </c>
      <c r="N114" s="295">
        <f>SUM(N5+N77+N82+N103)</f>
        <v>1712943510</v>
      </c>
    </row>
    <row r="115" spans="1:14" s="109" customFormat="1" ht="21" x14ac:dyDescent="0.2">
      <c r="A115" s="110"/>
      <c r="B115" s="110"/>
      <c r="C115" s="110"/>
      <c r="D115" s="110"/>
      <c r="E115" s="110"/>
      <c r="F115" s="110"/>
      <c r="G115" s="111"/>
      <c r="H115" s="111"/>
      <c r="I115" s="111"/>
      <c r="J115" s="112"/>
      <c r="K115" s="112"/>
      <c r="L115" s="112"/>
      <c r="M115" s="112"/>
      <c r="N115" s="113"/>
    </row>
    <row r="116" spans="1:14" s="109" customFormat="1" ht="21" x14ac:dyDescent="0.2">
      <c r="A116" s="110"/>
      <c r="B116" s="110"/>
      <c r="C116" s="110"/>
      <c r="D116" s="110"/>
      <c r="E116" s="110"/>
      <c r="F116" s="110"/>
      <c r="G116" s="111"/>
      <c r="H116" s="111"/>
      <c r="I116" s="111"/>
      <c r="J116" s="112"/>
      <c r="K116" s="112"/>
      <c r="L116" s="112"/>
      <c r="M116" s="112"/>
      <c r="N116" s="113"/>
    </row>
    <row r="117" spans="1:14" s="109" customFormat="1" ht="21" x14ac:dyDescent="0.2">
      <c r="A117" s="110"/>
      <c r="B117" s="110"/>
      <c r="C117" s="110"/>
      <c r="D117" s="110"/>
      <c r="E117" s="110"/>
      <c r="F117" s="110"/>
      <c r="G117" s="111"/>
      <c r="H117" s="111"/>
      <c r="I117" s="111"/>
      <c r="J117" s="112"/>
      <c r="K117" s="112"/>
      <c r="L117" s="112"/>
      <c r="M117" s="112"/>
      <c r="N117" s="113"/>
    </row>
    <row r="118" spans="1:14" s="109" customFormat="1" ht="21" x14ac:dyDescent="0.2">
      <c r="A118" s="110"/>
      <c r="B118" s="110"/>
      <c r="C118" s="110"/>
      <c r="D118" s="110"/>
      <c r="E118" s="110"/>
      <c r="F118" s="110"/>
      <c r="G118" s="111"/>
      <c r="H118" s="111"/>
      <c r="I118" s="111"/>
      <c r="J118" s="112"/>
      <c r="K118" s="112"/>
      <c r="L118" s="112"/>
      <c r="M118" s="112"/>
      <c r="N118" s="113"/>
    </row>
    <row r="119" spans="1:14" s="109" customFormat="1" ht="21" x14ac:dyDescent="0.2">
      <c r="A119" s="110"/>
      <c r="B119" s="110"/>
      <c r="C119" s="110"/>
      <c r="D119" s="110"/>
      <c r="E119" s="110"/>
      <c r="F119" s="110"/>
      <c r="G119" s="111"/>
      <c r="H119" s="111"/>
      <c r="I119" s="111"/>
      <c r="J119" s="112"/>
      <c r="K119" s="112"/>
      <c r="L119" s="112"/>
      <c r="M119" s="112"/>
      <c r="N119" s="113"/>
    </row>
    <row r="120" spans="1:14" s="109" customFormat="1" ht="21" x14ac:dyDescent="0.2">
      <c r="A120" s="110"/>
      <c r="B120" s="110"/>
      <c r="C120" s="110"/>
      <c r="D120" s="110"/>
      <c r="E120" s="110"/>
      <c r="F120" s="110"/>
      <c r="G120" s="111"/>
      <c r="H120" s="111"/>
      <c r="I120" s="111"/>
      <c r="J120" s="112"/>
      <c r="K120" s="112"/>
      <c r="L120" s="112"/>
      <c r="M120" s="112"/>
      <c r="N120" s="113"/>
    </row>
    <row r="121" spans="1:14" s="109" customFormat="1" ht="21" x14ac:dyDescent="0.2">
      <c r="A121" s="110"/>
      <c r="B121" s="110"/>
      <c r="C121" s="110"/>
      <c r="D121" s="110"/>
      <c r="E121" s="110"/>
      <c r="F121" s="110"/>
      <c r="G121" s="111"/>
      <c r="H121" s="111"/>
      <c r="I121" s="111"/>
      <c r="J121" s="112"/>
      <c r="K121" s="112"/>
      <c r="L121" s="112"/>
      <c r="M121" s="112"/>
      <c r="N121" s="113"/>
    </row>
    <row r="122" spans="1:14" s="109" customFormat="1" ht="21" x14ac:dyDescent="0.2">
      <c r="A122" s="110"/>
      <c r="B122" s="110"/>
      <c r="C122" s="110"/>
      <c r="D122" s="110"/>
      <c r="E122" s="110"/>
      <c r="F122" s="110"/>
      <c r="G122" s="111"/>
      <c r="H122" s="111"/>
      <c r="I122" s="111"/>
      <c r="J122" s="112"/>
      <c r="K122" s="112"/>
      <c r="L122" s="112"/>
      <c r="M122" s="112"/>
      <c r="N122" s="113"/>
    </row>
    <row r="123" spans="1:14" s="109" customFormat="1" ht="21" x14ac:dyDescent="0.2">
      <c r="A123" s="110"/>
      <c r="B123" s="110"/>
      <c r="C123" s="110"/>
      <c r="D123" s="110"/>
      <c r="E123" s="110"/>
      <c r="F123" s="110"/>
      <c r="G123" s="111"/>
      <c r="H123" s="111"/>
      <c r="I123" s="111"/>
      <c r="J123" s="112"/>
      <c r="K123" s="112"/>
      <c r="L123" s="112"/>
      <c r="M123" s="112"/>
      <c r="N123" s="113"/>
    </row>
    <row r="124" spans="1:14" s="109" customFormat="1" ht="21" x14ac:dyDescent="0.2">
      <c r="A124" s="110"/>
      <c r="B124" s="110"/>
      <c r="C124" s="110"/>
      <c r="D124" s="110"/>
      <c r="E124" s="110"/>
      <c r="F124" s="110"/>
      <c r="G124" s="111"/>
      <c r="H124" s="111"/>
      <c r="I124" s="111"/>
      <c r="J124" s="112"/>
      <c r="K124" s="112"/>
      <c r="L124" s="112"/>
      <c r="M124" s="112"/>
      <c r="N124" s="113"/>
    </row>
    <row r="125" spans="1:14" s="109" customFormat="1" ht="21" x14ac:dyDescent="0.2">
      <c r="A125" s="110"/>
      <c r="B125" s="110"/>
      <c r="C125" s="110"/>
      <c r="D125" s="110"/>
      <c r="E125" s="110"/>
      <c r="F125" s="110"/>
      <c r="G125" s="111"/>
      <c r="H125" s="111"/>
      <c r="I125" s="111"/>
      <c r="J125" s="112"/>
      <c r="K125" s="112"/>
      <c r="L125" s="112"/>
      <c r="M125" s="112"/>
      <c r="N125" s="113"/>
    </row>
    <row r="126" spans="1:14" s="109" customFormat="1" ht="21" x14ac:dyDescent="0.2">
      <c r="A126" s="110"/>
      <c r="B126" s="110"/>
      <c r="C126" s="110"/>
      <c r="D126" s="110"/>
      <c r="E126" s="110"/>
      <c r="F126" s="110"/>
      <c r="G126" s="111"/>
      <c r="H126" s="111"/>
      <c r="I126" s="111"/>
      <c r="J126" s="112"/>
      <c r="K126" s="112"/>
      <c r="L126" s="112"/>
      <c r="M126" s="112"/>
      <c r="N126" s="113"/>
    </row>
    <row r="127" spans="1:14" s="109" customFormat="1" ht="21" x14ac:dyDescent="0.2">
      <c r="A127" s="110"/>
      <c r="B127" s="110"/>
      <c r="C127" s="110"/>
      <c r="D127" s="110"/>
      <c r="E127" s="110"/>
      <c r="F127" s="110"/>
      <c r="G127" s="111"/>
      <c r="H127" s="111"/>
      <c r="I127" s="111"/>
      <c r="J127" s="112"/>
      <c r="K127" s="112"/>
      <c r="L127" s="112"/>
      <c r="M127" s="112"/>
      <c r="N127" s="113"/>
    </row>
    <row r="128" spans="1:14" s="109" customFormat="1" ht="21" x14ac:dyDescent="0.2">
      <c r="A128" s="110"/>
      <c r="B128" s="110"/>
      <c r="C128" s="110"/>
      <c r="D128" s="110"/>
      <c r="E128" s="110"/>
      <c r="F128" s="110"/>
      <c r="G128" s="111"/>
      <c r="H128" s="111"/>
      <c r="I128" s="111"/>
      <c r="J128" s="112"/>
      <c r="K128" s="112"/>
      <c r="L128" s="112"/>
      <c r="M128" s="112"/>
      <c r="N128" s="113"/>
    </row>
    <row r="129" spans="1:14" s="109" customFormat="1" ht="21" x14ac:dyDescent="0.2">
      <c r="A129" s="110"/>
      <c r="B129" s="110"/>
      <c r="C129" s="110"/>
      <c r="D129" s="110"/>
      <c r="E129" s="110"/>
      <c r="F129" s="110"/>
      <c r="G129" s="111"/>
      <c r="H129" s="111"/>
      <c r="I129" s="111"/>
      <c r="J129" s="112"/>
      <c r="K129" s="112"/>
      <c r="L129" s="112"/>
      <c r="M129" s="112"/>
      <c r="N129" s="113"/>
    </row>
    <row r="130" spans="1:14" s="109" customFormat="1" ht="21" x14ac:dyDescent="0.2">
      <c r="A130" s="110"/>
      <c r="B130" s="110"/>
      <c r="C130" s="110"/>
      <c r="D130" s="110"/>
      <c r="E130" s="110"/>
      <c r="F130" s="110"/>
      <c r="G130" s="111"/>
      <c r="H130" s="111"/>
      <c r="I130" s="111"/>
      <c r="J130" s="112"/>
      <c r="K130" s="112"/>
      <c r="L130" s="112"/>
      <c r="M130" s="112"/>
      <c r="N130" s="113"/>
    </row>
    <row r="131" spans="1:14" s="109" customFormat="1" ht="21" x14ac:dyDescent="0.2">
      <c r="A131" s="110"/>
      <c r="B131" s="110"/>
      <c r="C131" s="110"/>
      <c r="D131" s="110"/>
      <c r="E131" s="110"/>
      <c r="F131" s="110"/>
      <c r="G131" s="111"/>
      <c r="H131" s="111"/>
      <c r="I131" s="111"/>
      <c r="J131" s="112"/>
      <c r="K131" s="112"/>
      <c r="L131" s="112"/>
      <c r="M131" s="112"/>
      <c r="N131" s="113"/>
    </row>
    <row r="132" spans="1:14" s="109" customFormat="1" ht="21" x14ac:dyDescent="0.2">
      <c r="A132" s="110"/>
      <c r="B132" s="110"/>
      <c r="C132" s="110"/>
      <c r="D132" s="110"/>
      <c r="E132" s="110"/>
      <c r="F132" s="110"/>
      <c r="G132" s="111"/>
      <c r="H132" s="111"/>
      <c r="I132" s="111"/>
      <c r="J132" s="112"/>
      <c r="K132" s="112"/>
      <c r="L132" s="112"/>
      <c r="M132" s="112"/>
      <c r="N132" s="113"/>
    </row>
    <row r="133" spans="1:14" s="109" customFormat="1" ht="21" x14ac:dyDescent="0.2">
      <c r="A133" s="110"/>
      <c r="B133" s="110"/>
      <c r="C133" s="110"/>
      <c r="D133" s="110"/>
      <c r="E133" s="110"/>
      <c r="F133" s="110"/>
      <c r="G133" s="111"/>
      <c r="H133" s="111"/>
      <c r="I133" s="111"/>
      <c r="J133" s="112"/>
      <c r="K133" s="112"/>
      <c r="L133" s="112"/>
      <c r="M133" s="112"/>
      <c r="N133" s="113"/>
    </row>
    <row r="134" spans="1:14" s="109" customFormat="1" ht="21" x14ac:dyDescent="0.2">
      <c r="A134" s="110"/>
      <c r="B134" s="110"/>
      <c r="C134" s="110"/>
      <c r="D134" s="110"/>
      <c r="E134" s="110"/>
      <c r="F134" s="110"/>
      <c r="G134" s="111"/>
      <c r="H134" s="111"/>
      <c r="I134" s="111"/>
      <c r="J134" s="112"/>
      <c r="K134" s="112"/>
      <c r="L134" s="112"/>
      <c r="M134" s="112"/>
      <c r="N134" s="113"/>
    </row>
    <row r="135" spans="1:14" s="109" customFormat="1" ht="21" x14ac:dyDescent="0.2">
      <c r="A135" s="110"/>
      <c r="B135" s="110"/>
      <c r="C135" s="110"/>
      <c r="D135" s="110"/>
      <c r="E135" s="110"/>
      <c r="F135" s="110"/>
      <c r="G135" s="111"/>
      <c r="H135" s="111"/>
      <c r="I135" s="111"/>
      <c r="J135" s="112"/>
      <c r="K135" s="112"/>
      <c r="L135" s="112"/>
      <c r="M135" s="112"/>
      <c r="N135" s="113"/>
    </row>
    <row r="136" spans="1:14" s="109" customFormat="1" ht="21" x14ac:dyDescent="0.2">
      <c r="A136" s="110"/>
      <c r="B136" s="110"/>
      <c r="C136" s="110"/>
      <c r="D136" s="110"/>
      <c r="E136" s="110"/>
      <c r="F136" s="110"/>
      <c r="G136" s="111"/>
      <c r="H136" s="111"/>
      <c r="I136" s="111"/>
      <c r="J136" s="112"/>
      <c r="K136" s="112"/>
      <c r="L136" s="112"/>
      <c r="M136" s="112"/>
      <c r="N136" s="113"/>
    </row>
    <row r="137" spans="1:14" s="109" customFormat="1" ht="21" x14ac:dyDescent="0.2">
      <c r="A137" s="110"/>
      <c r="B137" s="110"/>
      <c r="C137" s="110"/>
      <c r="D137" s="110"/>
      <c r="E137" s="110"/>
      <c r="F137" s="110"/>
      <c r="G137" s="111"/>
      <c r="H137" s="111"/>
      <c r="I137" s="111"/>
      <c r="J137" s="112"/>
      <c r="K137" s="112"/>
      <c r="L137" s="112"/>
      <c r="M137" s="112"/>
      <c r="N137" s="113"/>
    </row>
    <row r="138" spans="1:14" s="109" customFormat="1" ht="21" x14ac:dyDescent="0.2">
      <c r="A138" s="110"/>
      <c r="B138" s="110"/>
      <c r="C138" s="110"/>
      <c r="D138" s="110"/>
      <c r="E138" s="110"/>
      <c r="F138" s="110"/>
      <c r="G138" s="111"/>
      <c r="H138" s="111"/>
      <c r="I138" s="111"/>
      <c r="J138" s="112"/>
      <c r="K138" s="112"/>
      <c r="L138" s="112"/>
      <c r="M138" s="112"/>
      <c r="N138" s="113"/>
    </row>
    <row r="139" spans="1:14" s="109" customFormat="1" ht="21" x14ac:dyDescent="0.2">
      <c r="A139" s="110"/>
      <c r="B139" s="110"/>
      <c r="C139" s="110"/>
      <c r="D139" s="110"/>
      <c r="E139" s="110"/>
      <c r="F139" s="110"/>
      <c r="G139" s="111"/>
      <c r="H139" s="111"/>
      <c r="I139" s="111"/>
      <c r="J139" s="112"/>
      <c r="K139" s="112"/>
      <c r="L139" s="112"/>
      <c r="M139" s="112"/>
      <c r="N139" s="113"/>
    </row>
    <row r="140" spans="1:14" s="109" customFormat="1" ht="21" x14ac:dyDescent="0.2">
      <c r="A140" s="110"/>
      <c r="B140" s="110"/>
      <c r="C140" s="110"/>
      <c r="D140" s="110"/>
      <c r="E140" s="110"/>
      <c r="F140" s="110"/>
      <c r="G140" s="111"/>
      <c r="H140" s="111"/>
      <c r="I140" s="111"/>
      <c r="J140" s="112"/>
      <c r="K140" s="112"/>
      <c r="L140" s="112"/>
      <c r="M140" s="112"/>
      <c r="N140" s="113"/>
    </row>
    <row r="141" spans="1:14" s="109" customFormat="1" ht="21" x14ac:dyDescent="0.2">
      <c r="A141" s="110"/>
      <c r="B141" s="110"/>
      <c r="C141" s="110"/>
      <c r="D141" s="110"/>
      <c r="E141" s="110"/>
      <c r="F141" s="110"/>
      <c r="G141" s="111"/>
      <c r="H141" s="111"/>
      <c r="I141" s="111"/>
      <c r="J141" s="112"/>
      <c r="K141" s="112"/>
      <c r="L141" s="112"/>
      <c r="M141" s="112"/>
      <c r="N141" s="113"/>
    </row>
    <row r="142" spans="1:14" s="109" customFormat="1" ht="21" x14ac:dyDescent="0.2">
      <c r="A142" s="110"/>
      <c r="B142" s="110"/>
      <c r="C142" s="110"/>
      <c r="D142" s="110"/>
      <c r="E142" s="110"/>
      <c r="F142" s="110"/>
      <c r="G142" s="111"/>
      <c r="H142" s="111"/>
      <c r="I142" s="111"/>
      <c r="J142" s="112"/>
      <c r="K142" s="112"/>
      <c r="L142" s="112"/>
      <c r="M142" s="112"/>
      <c r="N142" s="113"/>
    </row>
    <row r="143" spans="1:14" s="109" customFormat="1" ht="21" x14ac:dyDescent="0.2">
      <c r="A143" s="110"/>
      <c r="B143" s="110"/>
      <c r="C143" s="110"/>
      <c r="D143" s="110"/>
      <c r="E143" s="110"/>
      <c r="F143" s="110"/>
      <c r="G143" s="111"/>
      <c r="H143" s="111"/>
      <c r="I143" s="111"/>
      <c r="J143" s="112"/>
      <c r="K143" s="112"/>
      <c r="L143" s="112"/>
      <c r="M143" s="112"/>
      <c r="N143" s="113"/>
    </row>
    <row r="144" spans="1:14" s="109" customFormat="1" ht="21" x14ac:dyDescent="0.2">
      <c r="A144" s="110"/>
      <c r="B144" s="110"/>
      <c r="C144" s="110"/>
      <c r="D144" s="110"/>
      <c r="E144" s="110"/>
      <c r="F144" s="110"/>
      <c r="G144" s="111"/>
      <c r="H144" s="111"/>
      <c r="I144" s="111"/>
      <c r="J144" s="112"/>
      <c r="K144" s="112"/>
      <c r="L144" s="112"/>
      <c r="M144" s="112"/>
      <c r="N144" s="113"/>
    </row>
    <row r="145" spans="1:14" s="109" customFormat="1" ht="21" x14ac:dyDescent="0.2">
      <c r="A145" s="110"/>
      <c r="B145" s="110"/>
      <c r="C145" s="110"/>
      <c r="D145" s="110"/>
      <c r="E145" s="110"/>
      <c r="F145" s="110"/>
      <c r="G145" s="111"/>
      <c r="H145" s="111"/>
      <c r="I145" s="111"/>
      <c r="J145" s="112"/>
      <c r="K145" s="112"/>
      <c r="L145" s="112"/>
      <c r="M145" s="112"/>
      <c r="N145" s="113"/>
    </row>
    <row r="146" spans="1:14" s="109" customFormat="1" ht="21" x14ac:dyDescent="0.2">
      <c r="A146" s="110"/>
      <c r="B146" s="110"/>
      <c r="C146" s="110"/>
      <c r="D146" s="110"/>
      <c r="E146" s="110"/>
      <c r="F146" s="110"/>
      <c r="G146" s="111"/>
      <c r="H146" s="111"/>
      <c r="I146" s="111"/>
      <c r="J146" s="112"/>
      <c r="K146" s="112"/>
      <c r="L146" s="112"/>
      <c r="M146" s="112"/>
      <c r="N146" s="113"/>
    </row>
    <row r="147" spans="1:14" s="109" customFormat="1" ht="21" x14ac:dyDescent="0.2">
      <c r="A147" s="110"/>
      <c r="B147" s="110"/>
      <c r="C147" s="110"/>
      <c r="D147" s="110"/>
      <c r="E147" s="110"/>
      <c r="F147" s="110"/>
      <c r="G147" s="111"/>
      <c r="H147" s="111"/>
      <c r="I147" s="111"/>
      <c r="J147" s="112"/>
      <c r="K147" s="112"/>
      <c r="L147" s="112"/>
      <c r="M147" s="112"/>
      <c r="N147" s="113"/>
    </row>
    <row r="148" spans="1:14" s="109" customFormat="1" ht="21" x14ac:dyDescent="0.2">
      <c r="A148" s="110"/>
      <c r="B148" s="110"/>
      <c r="C148" s="110"/>
      <c r="D148" s="110"/>
      <c r="E148" s="110"/>
      <c r="F148" s="110"/>
      <c r="G148" s="111"/>
      <c r="H148" s="111"/>
      <c r="I148" s="111"/>
      <c r="J148" s="112"/>
      <c r="K148" s="112"/>
      <c r="L148" s="112"/>
      <c r="M148" s="112"/>
      <c r="N148" s="113"/>
    </row>
    <row r="149" spans="1:14" s="109" customFormat="1" ht="21" x14ac:dyDescent="0.2">
      <c r="A149" s="110"/>
      <c r="B149" s="110"/>
      <c r="C149" s="110"/>
      <c r="D149" s="110"/>
      <c r="E149" s="110"/>
      <c r="F149" s="110"/>
      <c r="G149" s="111"/>
      <c r="H149" s="111"/>
      <c r="I149" s="111"/>
      <c r="J149" s="112"/>
      <c r="K149" s="112"/>
      <c r="L149" s="112"/>
      <c r="M149" s="112"/>
      <c r="N149" s="113"/>
    </row>
    <row r="150" spans="1:14" s="109" customFormat="1" ht="21" x14ac:dyDescent="0.2">
      <c r="A150" s="110"/>
      <c r="B150" s="110"/>
      <c r="C150" s="110"/>
      <c r="D150" s="110"/>
      <c r="E150" s="110"/>
      <c r="F150" s="110"/>
      <c r="G150" s="111"/>
      <c r="H150" s="111"/>
      <c r="I150" s="111"/>
      <c r="J150" s="112"/>
      <c r="K150" s="112"/>
      <c r="L150" s="112"/>
      <c r="M150" s="112"/>
      <c r="N150" s="113"/>
    </row>
    <row r="151" spans="1:14" s="109" customFormat="1" ht="21" x14ac:dyDescent="0.2">
      <c r="A151" s="110"/>
      <c r="B151" s="110"/>
      <c r="C151" s="110"/>
      <c r="D151" s="110"/>
      <c r="E151" s="110"/>
      <c r="F151" s="110"/>
      <c r="G151" s="111"/>
      <c r="H151" s="111"/>
      <c r="I151" s="111"/>
      <c r="J151" s="112"/>
      <c r="K151" s="112"/>
      <c r="L151" s="112"/>
      <c r="M151" s="112"/>
      <c r="N151" s="113"/>
    </row>
    <row r="152" spans="1:14" s="109" customFormat="1" ht="21" x14ac:dyDescent="0.2">
      <c r="A152" s="110"/>
      <c r="B152" s="110"/>
      <c r="C152" s="110"/>
      <c r="D152" s="110"/>
      <c r="E152" s="110"/>
      <c r="F152" s="110"/>
      <c r="G152" s="111"/>
      <c r="H152" s="111"/>
      <c r="I152" s="111"/>
      <c r="J152" s="112"/>
      <c r="K152" s="112"/>
      <c r="L152" s="112"/>
      <c r="M152" s="112"/>
      <c r="N152" s="113"/>
    </row>
    <row r="153" spans="1:14" s="109" customFormat="1" ht="21" x14ac:dyDescent="0.2">
      <c r="A153" s="110"/>
      <c r="B153" s="110"/>
      <c r="C153" s="110"/>
      <c r="D153" s="110"/>
      <c r="E153" s="110"/>
      <c r="F153" s="110"/>
      <c r="G153" s="111"/>
      <c r="H153" s="111"/>
      <c r="I153" s="111"/>
      <c r="J153" s="112"/>
      <c r="K153" s="112"/>
      <c r="L153" s="112"/>
      <c r="M153" s="112"/>
      <c r="N153" s="113"/>
    </row>
    <row r="154" spans="1:14" s="109" customFormat="1" ht="21" x14ac:dyDescent="0.2">
      <c r="A154" s="110"/>
      <c r="B154" s="110"/>
      <c r="C154" s="110"/>
      <c r="D154" s="110"/>
      <c r="E154" s="110"/>
      <c r="F154" s="110"/>
      <c r="G154" s="111"/>
      <c r="H154" s="111"/>
      <c r="I154" s="111"/>
      <c r="J154" s="112"/>
      <c r="K154" s="112"/>
      <c r="L154" s="112"/>
      <c r="M154" s="112"/>
      <c r="N154" s="113"/>
    </row>
    <row r="155" spans="1:14" s="109" customFormat="1" ht="21" x14ac:dyDescent="0.2">
      <c r="A155" s="110"/>
      <c r="B155" s="110"/>
      <c r="C155" s="110"/>
      <c r="D155" s="110"/>
      <c r="E155" s="110"/>
      <c r="F155" s="110"/>
      <c r="G155" s="111"/>
      <c r="H155" s="111"/>
      <c r="I155" s="111"/>
      <c r="J155" s="112"/>
      <c r="K155" s="112"/>
      <c r="L155" s="112"/>
      <c r="M155" s="112"/>
      <c r="N155" s="113"/>
    </row>
    <row r="156" spans="1:14" s="109" customFormat="1" ht="21" x14ac:dyDescent="0.2">
      <c r="A156" s="110"/>
      <c r="B156" s="110"/>
      <c r="C156" s="110"/>
      <c r="D156" s="110"/>
      <c r="E156" s="110"/>
      <c r="F156" s="110"/>
      <c r="G156" s="111"/>
      <c r="H156" s="111"/>
      <c r="I156" s="111"/>
      <c r="J156" s="112"/>
      <c r="K156" s="112"/>
      <c r="L156" s="112"/>
      <c r="M156" s="112"/>
      <c r="N156" s="113"/>
    </row>
    <row r="157" spans="1:14" s="109" customFormat="1" ht="21" x14ac:dyDescent="0.2">
      <c r="A157" s="110"/>
      <c r="B157" s="110"/>
      <c r="C157" s="110"/>
      <c r="D157" s="110"/>
      <c r="E157" s="110"/>
      <c r="F157" s="110"/>
      <c r="G157" s="111"/>
      <c r="H157" s="111"/>
      <c r="I157" s="111"/>
      <c r="J157" s="112"/>
      <c r="K157" s="112"/>
      <c r="L157" s="112"/>
      <c r="M157" s="112"/>
      <c r="N157" s="113"/>
    </row>
    <row r="158" spans="1:14" s="109" customFormat="1" ht="21" x14ac:dyDescent="0.2">
      <c r="A158" s="110"/>
      <c r="B158" s="110"/>
      <c r="C158" s="110"/>
      <c r="D158" s="110"/>
      <c r="E158" s="110"/>
      <c r="F158" s="110"/>
      <c r="G158" s="111"/>
      <c r="H158" s="111"/>
      <c r="I158" s="111"/>
      <c r="J158" s="112"/>
      <c r="K158" s="112"/>
      <c r="L158" s="112"/>
      <c r="M158" s="112"/>
      <c r="N158" s="113"/>
    </row>
    <row r="159" spans="1:14" s="109" customFormat="1" ht="21" x14ac:dyDescent="0.2">
      <c r="A159" s="110"/>
      <c r="B159" s="110"/>
      <c r="C159" s="110"/>
      <c r="D159" s="110"/>
      <c r="E159" s="110"/>
      <c r="F159" s="110"/>
      <c r="G159" s="111"/>
      <c r="H159" s="111"/>
      <c r="I159" s="111"/>
      <c r="J159" s="112"/>
      <c r="K159" s="112"/>
      <c r="L159" s="112"/>
      <c r="M159" s="112"/>
      <c r="N159" s="113"/>
    </row>
    <row r="160" spans="1:14" s="109" customFormat="1" ht="21" x14ac:dyDescent="0.2">
      <c r="A160" s="110"/>
      <c r="B160" s="110"/>
      <c r="C160" s="110"/>
      <c r="D160" s="110"/>
      <c r="E160" s="110"/>
      <c r="F160" s="110"/>
      <c r="G160" s="111"/>
      <c r="H160" s="111"/>
      <c r="I160" s="111"/>
      <c r="J160" s="112"/>
      <c r="K160" s="112"/>
      <c r="L160" s="112"/>
      <c r="M160" s="112"/>
      <c r="N160" s="113"/>
    </row>
  </sheetData>
  <mergeCells count="5">
    <mergeCell ref="A3:J3"/>
    <mergeCell ref="K2:N2"/>
    <mergeCell ref="N3:N4"/>
    <mergeCell ref="A114:J114"/>
    <mergeCell ref="C1:N1"/>
  </mergeCells>
  <printOptions horizontalCentered="1"/>
  <pageMargins left="0.19685039370078741" right="0.39370078740157483" top="0.59055118110236227" bottom="0.39370078740157483" header="0.31496062992125984" footer="0.39370078740157483"/>
  <pageSetup scale="75" orientation="landscape" r:id="rId1"/>
  <rowBreaks count="1" manualBreakCount="1">
    <brk id="7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L281"/>
  <sheetViews>
    <sheetView view="pageBreakPreview" topLeftCell="A218" zoomScale="60" workbookViewId="0">
      <selection activeCell="A215" sqref="A215:J216"/>
    </sheetView>
  </sheetViews>
  <sheetFormatPr defaultRowHeight="23.25" x14ac:dyDescent="0.5"/>
  <cols>
    <col min="1" max="1" width="7" style="69" customWidth="1"/>
    <col min="2" max="2" width="14.375" style="3" customWidth="1"/>
    <col min="3" max="3" width="3.875" style="69" customWidth="1"/>
    <col min="4" max="4" width="26.125" style="70" bestFit="1" customWidth="1"/>
    <col min="5" max="5" width="4" style="71" bestFit="1" customWidth="1"/>
    <col min="6" max="6" width="3.75" style="4" customWidth="1"/>
    <col min="7" max="7" width="53" style="70" bestFit="1" customWidth="1"/>
    <col min="8" max="8" width="3" style="215" bestFit="1" customWidth="1"/>
    <col min="9" max="9" width="29.25" style="70" bestFit="1" customWidth="1"/>
    <col min="10" max="10" width="10.75" style="72" bestFit="1" customWidth="1"/>
    <col min="11" max="11" width="19.25" style="73" customWidth="1"/>
    <col min="12" max="16384" width="9" style="73"/>
  </cols>
  <sheetData>
    <row r="1" spans="1:11" s="2" customFormat="1" x14ac:dyDescent="0.5">
      <c r="A1" s="321" t="s">
        <v>249</v>
      </c>
      <c r="B1" s="321"/>
      <c r="C1" s="321"/>
      <c r="D1" s="321"/>
      <c r="E1" s="321"/>
      <c r="F1" s="321"/>
      <c r="G1" s="321"/>
      <c r="H1" s="321"/>
      <c r="I1" s="321"/>
      <c r="J1" s="321"/>
      <c r="K1" s="91"/>
    </row>
    <row r="2" spans="1:11" s="3" customFormat="1" ht="10.5" customHeight="1" x14ac:dyDescent="0.5">
      <c r="E2" s="4"/>
      <c r="F2" s="4"/>
      <c r="H2" s="215"/>
      <c r="J2" s="1"/>
    </row>
    <row r="3" spans="1:11" s="11" customFormat="1" ht="21" x14ac:dyDescent="0.45">
      <c r="A3" s="331" t="s">
        <v>216</v>
      </c>
      <c r="B3" s="332"/>
      <c r="C3" s="6"/>
      <c r="D3" s="7"/>
      <c r="E3" s="8"/>
      <c r="F3" s="9"/>
      <c r="G3" s="7"/>
      <c r="H3" s="212"/>
      <c r="I3" s="7"/>
      <c r="J3" s="10" t="s">
        <v>0</v>
      </c>
      <c r="K3" s="5"/>
    </row>
    <row r="4" spans="1:11" s="13" customFormat="1" ht="21" x14ac:dyDescent="0.45">
      <c r="A4" s="333"/>
      <c r="B4" s="334"/>
      <c r="C4" s="337" t="s">
        <v>1</v>
      </c>
      <c r="D4" s="337"/>
      <c r="E4" s="337" t="s">
        <v>2</v>
      </c>
      <c r="F4" s="337"/>
      <c r="G4" s="337"/>
      <c r="H4" s="188"/>
      <c r="I4" s="207" t="s">
        <v>3</v>
      </c>
      <c r="J4" s="12" t="s">
        <v>323</v>
      </c>
      <c r="K4" s="74" t="s">
        <v>162</v>
      </c>
    </row>
    <row r="5" spans="1:11" s="11" customFormat="1" ht="21" x14ac:dyDescent="0.45">
      <c r="A5" s="335"/>
      <c r="B5" s="336"/>
      <c r="C5" s="15"/>
      <c r="D5" s="16"/>
      <c r="E5" s="17"/>
      <c r="F5" s="18"/>
      <c r="G5" s="16"/>
      <c r="H5" s="213"/>
      <c r="I5" s="16"/>
      <c r="J5" s="19" t="s">
        <v>4</v>
      </c>
      <c r="K5" s="14"/>
    </row>
    <row r="6" spans="1:11" s="11" customFormat="1" ht="21" x14ac:dyDescent="0.45">
      <c r="A6" s="316" t="s">
        <v>217</v>
      </c>
      <c r="B6" s="317"/>
      <c r="C6" s="317"/>
      <c r="D6" s="317"/>
      <c r="E6" s="317"/>
      <c r="F6" s="317"/>
      <c r="G6" s="318"/>
      <c r="H6" s="232"/>
      <c r="I6" s="233"/>
      <c r="J6" s="234">
        <f>SUM(J8,J85)</f>
        <v>1628530290</v>
      </c>
      <c r="K6" s="74"/>
    </row>
    <row r="7" spans="1:11" s="97" customFormat="1" ht="21" x14ac:dyDescent="0.45">
      <c r="A7" s="322" t="s">
        <v>215</v>
      </c>
      <c r="B7" s="323"/>
      <c r="C7" s="323"/>
      <c r="D7" s="323"/>
      <c r="E7" s="323"/>
      <c r="F7" s="323"/>
      <c r="G7" s="324"/>
      <c r="H7" s="219"/>
      <c r="I7" s="221"/>
      <c r="J7" s="222"/>
      <c r="K7" s="96"/>
    </row>
    <row r="8" spans="1:11" s="27" customFormat="1" ht="21" x14ac:dyDescent="0.45">
      <c r="A8" s="189" t="s">
        <v>179</v>
      </c>
      <c r="B8" s="309" t="s">
        <v>5</v>
      </c>
      <c r="C8" s="309"/>
      <c r="D8" s="309"/>
      <c r="E8" s="309"/>
      <c r="F8" s="309"/>
      <c r="G8" s="310"/>
      <c r="H8" s="214"/>
      <c r="I8" s="24"/>
      <c r="J8" s="26">
        <f>SUM(J9,J49,J73)</f>
        <v>209992210</v>
      </c>
      <c r="K8" s="25"/>
    </row>
    <row r="9" spans="1:11" s="27" customFormat="1" ht="21" x14ac:dyDescent="0.45">
      <c r="A9" s="187"/>
      <c r="B9" s="98"/>
      <c r="C9" s="20">
        <v>1.1000000000000001</v>
      </c>
      <c r="D9" s="21" t="s">
        <v>6</v>
      </c>
      <c r="E9" s="22"/>
      <c r="F9" s="23"/>
      <c r="G9" s="24"/>
      <c r="H9" s="214"/>
      <c r="I9" s="24"/>
      <c r="J9" s="26">
        <f>J10+J36</f>
        <v>136031500</v>
      </c>
      <c r="K9" s="25"/>
    </row>
    <row r="10" spans="1:11" s="31" customFormat="1" ht="21" x14ac:dyDescent="0.45">
      <c r="A10" s="20"/>
      <c r="B10" s="101"/>
      <c r="C10" s="20"/>
      <c r="D10" s="21"/>
      <c r="E10" s="22" t="s">
        <v>7</v>
      </c>
      <c r="F10" s="28" t="s">
        <v>8</v>
      </c>
      <c r="G10" s="29"/>
      <c r="H10" s="216"/>
      <c r="I10" s="24"/>
      <c r="J10" s="30">
        <f>SUM('7.ความเชื่อมโยงพันธกิจ งปม.'!N9)</f>
        <v>89653800</v>
      </c>
      <c r="K10" s="36"/>
    </row>
    <row r="11" spans="1:11" s="31" customFormat="1" ht="21" x14ac:dyDescent="0.45">
      <c r="A11" s="20"/>
      <c r="B11" s="48"/>
      <c r="C11" s="32"/>
      <c r="D11" s="33"/>
      <c r="E11" s="34"/>
      <c r="F11" s="35">
        <v>1</v>
      </c>
      <c r="G11" s="29" t="s">
        <v>9</v>
      </c>
      <c r="H11" s="217">
        <v>1</v>
      </c>
      <c r="I11" s="29" t="s">
        <v>250</v>
      </c>
      <c r="J11" s="87"/>
      <c r="K11" s="36" t="s">
        <v>160</v>
      </c>
    </row>
    <row r="12" spans="1:11" s="31" customFormat="1" ht="21" x14ac:dyDescent="0.45">
      <c r="A12" s="20"/>
      <c r="B12" s="48"/>
      <c r="C12" s="32"/>
      <c r="D12" s="33"/>
      <c r="E12" s="34"/>
      <c r="F12" s="35">
        <v>2</v>
      </c>
      <c r="G12" s="29" t="s">
        <v>10</v>
      </c>
      <c r="H12" s="217"/>
      <c r="I12" s="29" t="s">
        <v>251</v>
      </c>
      <c r="J12" s="87"/>
      <c r="K12" s="36" t="s">
        <v>159</v>
      </c>
    </row>
    <row r="13" spans="1:11" s="31" customFormat="1" ht="21" x14ac:dyDescent="0.45">
      <c r="A13" s="20"/>
      <c r="B13" s="48"/>
      <c r="C13" s="32"/>
      <c r="D13" s="33"/>
      <c r="E13" s="34"/>
      <c r="F13" s="35">
        <v>3</v>
      </c>
      <c r="G13" s="29" t="s">
        <v>11</v>
      </c>
      <c r="H13" s="217"/>
      <c r="I13" s="29" t="s">
        <v>164</v>
      </c>
      <c r="J13" s="87"/>
      <c r="K13" s="36"/>
    </row>
    <row r="14" spans="1:11" s="31" customFormat="1" ht="21" x14ac:dyDescent="0.45">
      <c r="A14" s="20"/>
      <c r="B14" s="48"/>
      <c r="C14" s="32"/>
      <c r="D14" s="33"/>
      <c r="E14" s="34"/>
      <c r="F14" s="35">
        <v>4</v>
      </c>
      <c r="G14" s="29" t="s">
        <v>12</v>
      </c>
      <c r="H14" s="217"/>
      <c r="I14" s="31" t="s">
        <v>165</v>
      </c>
      <c r="J14" s="87"/>
      <c r="K14" s="36"/>
    </row>
    <row r="15" spans="1:11" s="31" customFormat="1" ht="21" x14ac:dyDescent="0.45">
      <c r="A15" s="20"/>
      <c r="B15" s="48"/>
      <c r="C15" s="32"/>
      <c r="D15" s="33"/>
      <c r="E15" s="34"/>
      <c r="F15" s="35">
        <v>5</v>
      </c>
      <c r="G15" s="29" t="s">
        <v>13</v>
      </c>
      <c r="H15" s="217"/>
      <c r="I15" s="29"/>
      <c r="J15" s="87"/>
      <c r="K15" s="36"/>
    </row>
    <row r="16" spans="1:11" s="31" customFormat="1" ht="21" x14ac:dyDescent="0.45">
      <c r="A16" s="20"/>
      <c r="B16" s="48"/>
      <c r="C16" s="32"/>
      <c r="D16" s="33"/>
      <c r="E16" s="34"/>
      <c r="F16" s="35">
        <v>6</v>
      </c>
      <c r="G16" s="29" t="s">
        <v>14</v>
      </c>
      <c r="H16" s="217">
        <v>2</v>
      </c>
      <c r="I16" s="29" t="s">
        <v>252</v>
      </c>
      <c r="J16" s="87"/>
      <c r="K16" s="36" t="s">
        <v>160</v>
      </c>
    </row>
    <row r="17" spans="1:11" s="31" customFormat="1" ht="21" x14ac:dyDescent="0.45">
      <c r="A17" s="20"/>
      <c r="B17" s="48"/>
      <c r="C17" s="32"/>
      <c r="D17" s="33"/>
      <c r="E17" s="34"/>
      <c r="F17" s="35">
        <v>7</v>
      </c>
      <c r="G17" s="29" t="s">
        <v>15</v>
      </c>
      <c r="H17" s="217"/>
      <c r="I17" s="29" t="s">
        <v>253</v>
      </c>
      <c r="J17" s="87"/>
      <c r="K17" s="36" t="s">
        <v>159</v>
      </c>
    </row>
    <row r="18" spans="1:11" s="31" customFormat="1" ht="21" x14ac:dyDescent="0.45">
      <c r="A18" s="20"/>
      <c r="B18" s="48"/>
      <c r="C18" s="32"/>
      <c r="D18" s="33"/>
      <c r="E18" s="34"/>
      <c r="F18" s="35">
        <v>8</v>
      </c>
      <c r="G18" s="29" t="s">
        <v>16</v>
      </c>
      <c r="H18" s="217"/>
      <c r="I18" s="29" t="s">
        <v>254</v>
      </c>
      <c r="J18" s="87"/>
      <c r="K18" s="36"/>
    </row>
    <row r="19" spans="1:11" s="31" customFormat="1" ht="21" x14ac:dyDescent="0.45">
      <c r="A19" s="20"/>
      <c r="B19" s="48"/>
      <c r="C19" s="32"/>
      <c r="D19" s="33"/>
      <c r="E19" s="32"/>
      <c r="G19" s="29"/>
      <c r="H19" s="217"/>
      <c r="I19" s="29"/>
      <c r="J19" s="30"/>
      <c r="K19" s="36"/>
    </row>
    <row r="20" spans="1:11" s="31" customFormat="1" ht="21" x14ac:dyDescent="0.45">
      <c r="A20" s="20"/>
      <c r="B20" s="48"/>
      <c r="C20" s="32"/>
      <c r="D20" s="33"/>
      <c r="E20" s="32"/>
      <c r="G20" s="29"/>
      <c r="H20" s="217">
        <v>3</v>
      </c>
      <c r="I20" s="29" t="s">
        <v>227</v>
      </c>
      <c r="J20" s="30"/>
      <c r="K20" s="36" t="s">
        <v>160</v>
      </c>
    </row>
    <row r="21" spans="1:11" s="31" customFormat="1" ht="21" x14ac:dyDescent="0.45">
      <c r="A21" s="20"/>
      <c r="B21" s="48"/>
      <c r="C21" s="32"/>
      <c r="D21" s="33"/>
      <c r="E21" s="32"/>
      <c r="G21" s="29"/>
      <c r="H21" s="217"/>
      <c r="I21" s="29" t="s">
        <v>255</v>
      </c>
      <c r="J21" s="30"/>
      <c r="K21" s="36" t="s">
        <v>159</v>
      </c>
    </row>
    <row r="22" spans="1:11" s="31" customFormat="1" ht="21" x14ac:dyDescent="0.45">
      <c r="A22" s="20"/>
      <c r="B22" s="48"/>
      <c r="C22" s="32"/>
      <c r="D22" s="33"/>
      <c r="E22" s="34"/>
      <c r="F22" s="37"/>
      <c r="G22" s="29" t="s">
        <v>17</v>
      </c>
      <c r="H22" s="217"/>
      <c r="I22" s="29" t="s">
        <v>256</v>
      </c>
      <c r="J22" s="30"/>
      <c r="K22" s="36"/>
    </row>
    <row r="23" spans="1:11" s="31" customFormat="1" ht="21" x14ac:dyDescent="0.45">
      <c r="A23" s="20"/>
      <c r="B23" s="48"/>
      <c r="C23" s="32"/>
      <c r="D23" s="33"/>
      <c r="E23" s="34"/>
      <c r="F23" s="37"/>
      <c r="G23" s="29"/>
      <c r="H23" s="217"/>
      <c r="I23" s="29" t="s">
        <v>257</v>
      </c>
      <c r="J23" s="30"/>
      <c r="K23" s="36"/>
    </row>
    <row r="24" spans="1:11" s="31" customFormat="1" ht="21" x14ac:dyDescent="0.45">
      <c r="A24" s="20"/>
      <c r="B24" s="48"/>
      <c r="C24" s="32"/>
      <c r="D24" s="33"/>
      <c r="E24" s="34"/>
      <c r="F24" s="37"/>
      <c r="G24" s="29"/>
      <c r="H24" s="216"/>
      <c r="I24" s="29" t="s">
        <v>258</v>
      </c>
      <c r="J24" s="30"/>
      <c r="K24" s="36"/>
    </row>
    <row r="25" spans="1:11" s="31" customFormat="1" ht="21" x14ac:dyDescent="0.45">
      <c r="A25" s="89"/>
      <c r="B25" s="99"/>
      <c r="C25" s="82"/>
      <c r="D25" s="92"/>
      <c r="E25" s="84"/>
      <c r="F25" s="85"/>
      <c r="G25" s="83"/>
      <c r="H25" s="218"/>
      <c r="I25" s="83"/>
      <c r="J25" s="86"/>
      <c r="K25" s="36"/>
    </row>
    <row r="26" spans="1:11" s="31" customFormat="1" ht="21" x14ac:dyDescent="0.45">
      <c r="A26" s="223"/>
      <c r="B26" s="224"/>
      <c r="C26" s="195"/>
      <c r="D26" s="225"/>
      <c r="E26" s="195"/>
      <c r="F26" s="196"/>
      <c r="G26" s="199"/>
      <c r="H26" s="226">
        <v>4</v>
      </c>
      <c r="I26" s="199" t="s">
        <v>259</v>
      </c>
      <c r="J26" s="200"/>
      <c r="K26" s="36"/>
    </row>
    <row r="27" spans="1:11" s="31" customFormat="1" ht="21" x14ac:dyDescent="0.45">
      <c r="A27" s="20"/>
      <c r="B27" s="48"/>
      <c r="C27" s="32"/>
      <c r="D27" s="33"/>
      <c r="E27" s="34"/>
      <c r="F27" s="37"/>
      <c r="G27" s="88"/>
      <c r="H27" s="217"/>
      <c r="I27" s="29" t="s">
        <v>302</v>
      </c>
      <c r="J27" s="30"/>
      <c r="K27" s="36"/>
    </row>
    <row r="28" spans="1:11" s="31" customFormat="1" ht="21" x14ac:dyDescent="0.45">
      <c r="A28" s="20"/>
      <c r="B28" s="48"/>
      <c r="C28" s="32"/>
      <c r="D28" s="33"/>
      <c r="E28" s="34"/>
      <c r="F28" s="37"/>
      <c r="G28" s="29"/>
      <c r="H28" s="217"/>
      <c r="I28" s="29"/>
      <c r="J28" s="30"/>
      <c r="K28" s="36"/>
    </row>
    <row r="29" spans="1:11" s="31" customFormat="1" ht="21" x14ac:dyDescent="0.45">
      <c r="A29" s="20"/>
      <c r="B29" s="48"/>
      <c r="C29" s="32"/>
      <c r="D29" s="33"/>
      <c r="E29" s="34"/>
      <c r="F29" s="37"/>
      <c r="G29" s="29"/>
      <c r="H29" s="217">
        <v>5</v>
      </c>
      <c r="I29" s="29" t="s">
        <v>228</v>
      </c>
      <c r="J29" s="30"/>
      <c r="K29" s="36"/>
    </row>
    <row r="30" spans="1:11" s="31" customFormat="1" ht="21" x14ac:dyDescent="0.45">
      <c r="A30" s="20"/>
      <c r="B30" s="48"/>
      <c r="C30" s="32"/>
      <c r="D30" s="33"/>
      <c r="E30" s="34"/>
      <c r="F30" s="37"/>
      <c r="G30" s="29"/>
      <c r="H30" s="217"/>
      <c r="I30" s="29" t="s">
        <v>19</v>
      </c>
      <c r="J30" s="30"/>
      <c r="K30" s="36"/>
    </row>
    <row r="31" spans="1:11" s="31" customFormat="1" ht="21" x14ac:dyDescent="0.45">
      <c r="A31" s="20"/>
      <c r="B31" s="48"/>
      <c r="C31" s="32"/>
      <c r="D31" s="33"/>
      <c r="E31" s="34"/>
      <c r="F31" s="37"/>
      <c r="G31" s="29"/>
      <c r="H31" s="217"/>
      <c r="I31" s="29"/>
      <c r="J31" s="30"/>
      <c r="K31" s="36"/>
    </row>
    <row r="32" spans="1:11" s="31" customFormat="1" ht="21" x14ac:dyDescent="0.45">
      <c r="A32" s="20"/>
      <c r="B32" s="48"/>
      <c r="C32" s="32"/>
      <c r="D32" s="33"/>
      <c r="E32" s="34"/>
      <c r="F32" s="37"/>
      <c r="G32" s="29"/>
      <c r="H32" s="217">
        <v>6</v>
      </c>
      <c r="I32" s="29" t="s">
        <v>260</v>
      </c>
      <c r="J32" s="30"/>
      <c r="K32" s="36"/>
    </row>
    <row r="33" spans="1:11" s="31" customFormat="1" ht="21" x14ac:dyDescent="0.45">
      <c r="A33" s="20"/>
      <c r="B33" s="48"/>
      <c r="C33" s="32"/>
      <c r="D33" s="33"/>
      <c r="E33" s="34"/>
      <c r="F33" s="37"/>
      <c r="G33" s="29"/>
      <c r="H33" s="217"/>
      <c r="I33" s="29" t="s">
        <v>261</v>
      </c>
      <c r="J33" s="30"/>
      <c r="K33" s="36"/>
    </row>
    <row r="34" spans="1:11" s="31" customFormat="1" ht="21" x14ac:dyDescent="0.45">
      <c r="A34" s="20"/>
      <c r="B34" s="48"/>
      <c r="C34" s="32"/>
      <c r="D34" s="33"/>
      <c r="E34" s="34"/>
      <c r="F34" s="37"/>
      <c r="G34" s="29"/>
      <c r="H34" s="217"/>
      <c r="I34" s="29" t="s">
        <v>18</v>
      </c>
      <c r="J34" s="30"/>
      <c r="K34" s="36"/>
    </row>
    <row r="35" spans="1:11" s="31" customFormat="1" ht="21" x14ac:dyDescent="0.45">
      <c r="A35" s="32"/>
      <c r="C35" s="32"/>
      <c r="D35" s="33"/>
      <c r="E35" s="34"/>
      <c r="F35" s="37"/>
      <c r="G35" s="29"/>
      <c r="H35" s="217"/>
      <c r="I35" s="29"/>
      <c r="J35" s="30"/>
      <c r="K35" s="36"/>
    </row>
    <row r="36" spans="1:11" s="31" customFormat="1" ht="21" x14ac:dyDescent="0.45">
      <c r="A36" s="32"/>
      <c r="C36" s="38"/>
      <c r="D36" s="39"/>
      <c r="E36" s="38" t="s">
        <v>20</v>
      </c>
      <c r="F36" s="40" t="s">
        <v>224</v>
      </c>
      <c r="G36" s="29"/>
      <c r="H36" s="217"/>
      <c r="I36" s="29"/>
      <c r="J36" s="30">
        <f>SUM('7.ความเชื่อมโยงพันธกิจ งปม.'!N18)</f>
        <v>46377700</v>
      </c>
      <c r="K36" s="36"/>
    </row>
    <row r="37" spans="1:11" s="31" customFormat="1" ht="21" x14ac:dyDescent="0.45">
      <c r="A37" s="32"/>
      <c r="C37" s="41"/>
      <c r="D37" s="42"/>
      <c r="E37" s="34"/>
      <c r="F37" s="35">
        <v>1</v>
      </c>
      <c r="G37" s="29" t="s">
        <v>21</v>
      </c>
      <c r="H37" s="217">
        <v>7</v>
      </c>
      <c r="I37" s="29" t="s">
        <v>229</v>
      </c>
      <c r="J37" s="87"/>
      <c r="K37" s="36"/>
    </row>
    <row r="38" spans="1:11" s="31" customFormat="1" ht="21" x14ac:dyDescent="0.45">
      <c r="A38" s="32"/>
      <c r="C38" s="41"/>
      <c r="D38" s="42"/>
      <c r="E38" s="34"/>
      <c r="F38" s="35">
        <v>2</v>
      </c>
      <c r="G38" s="29" t="s">
        <v>22</v>
      </c>
      <c r="H38" s="217"/>
      <c r="I38" s="29" t="s">
        <v>134</v>
      </c>
      <c r="J38" s="87"/>
      <c r="K38" s="36"/>
    </row>
    <row r="39" spans="1:11" s="31" customFormat="1" ht="21" x14ac:dyDescent="0.45">
      <c r="A39" s="32"/>
      <c r="C39" s="41"/>
      <c r="D39" s="42"/>
      <c r="E39" s="34"/>
      <c r="F39" s="35">
        <v>3</v>
      </c>
      <c r="G39" s="29" t="s">
        <v>23</v>
      </c>
      <c r="H39" s="217"/>
      <c r="I39" s="29" t="s">
        <v>133</v>
      </c>
      <c r="J39" s="87"/>
      <c r="K39" s="36"/>
    </row>
    <row r="40" spans="1:11" s="31" customFormat="1" ht="21" x14ac:dyDescent="0.45">
      <c r="A40" s="32"/>
      <c r="C40" s="41"/>
      <c r="D40" s="42"/>
      <c r="E40" s="34"/>
      <c r="F40" s="35">
        <v>4</v>
      </c>
      <c r="G40" s="29" t="s">
        <v>24</v>
      </c>
      <c r="H40" s="217"/>
      <c r="I40" s="29" t="s">
        <v>132</v>
      </c>
      <c r="J40" s="87"/>
      <c r="K40" s="36"/>
    </row>
    <row r="41" spans="1:11" s="31" customFormat="1" ht="21" x14ac:dyDescent="0.45">
      <c r="A41" s="32"/>
      <c r="C41" s="41"/>
      <c r="D41" s="42"/>
      <c r="E41" s="34"/>
      <c r="F41" s="35">
        <v>5</v>
      </c>
      <c r="G41" s="29" t="s">
        <v>25</v>
      </c>
      <c r="H41" s="217"/>
      <c r="J41" s="87"/>
      <c r="K41" s="36"/>
    </row>
    <row r="42" spans="1:11" s="31" customFormat="1" ht="21" x14ac:dyDescent="0.45">
      <c r="A42" s="32"/>
      <c r="C42" s="41"/>
      <c r="D42" s="42"/>
      <c r="E42" s="34"/>
      <c r="F42" s="35">
        <v>6</v>
      </c>
      <c r="G42" s="29" t="s">
        <v>26</v>
      </c>
      <c r="H42" s="217">
        <v>8</v>
      </c>
      <c r="I42" s="31" t="s">
        <v>230</v>
      </c>
      <c r="J42" s="87"/>
      <c r="K42" s="36"/>
    </row>
    <row r="43" spans="1:11" s="31" customFormat="1" ht="21" x14ac:dyDescent="0.45">
      <c r="A43" s="20"/>
      <c r="B43" s="48"/>
      <c r="C43" s="32"/>
      <c r="D43" s="33"/>
      <c r="E43" s="32"/>
      <c r="G43" s="29"/>
      <c r="H43" s="217"/>
      <c r="I43" s="31" t="s">
        <v>135</v>
      </c>
      <c r="J43" s="87"/>
      <c r="K43" s="36"/>
    </row>
    <row r="44" spans="1:11" s="31" customFormat="1" ht="21" x14ac:dyDescent="0.45">
      <c r="A44" s="20"/>
      <c r="B44" s="48"/>
      <c r="C44" s="32"/>
      <c r="D44" s="33"/>
      <c r="E44" s="32"/>
      <c r="G44" s="29"/>
      <c r="H44" s="217"/>
      <c r="J44" s="87"/>
      <c r="K44" s="36"/>
    </row>
    <row r="45" spans="1:11" s="31" customFormat="1" ht="21" x14ac:dyDescent="0.45">
      <c r="A45" s="20"/>
      <c r="B45" s="48"/>
      <c r="C45" s="32"/>
      <c r="D45" s="33"/>
      <c r="E45" s="32"/>
      <c r="G45" s="29"/>
      <c r="H45" s="217">
        <v>9</v>
      </c>
      <c r="I45" s="31" t="s">
        <v>262</v>
      </c>
      <c r="J45" s="87"/>
      <c r="K45" s="36"/>
    </row>
    <row r="46" spans="1:11" s="31" customFormat="1" ht="21" x14ac:dyDescent="0.45">
      <c r="A46" s="20"/>
      <c r="B46" s="48"/>
      <c r="C46" s="32"/>
      <c r="D46" s="33"/>
      <c r="E46" s="32"/>
      <c r="G46" s="29"/>
      <c r="H46" s="217"/>
      <c r="I46" s="31" t="s">
        <v>263</v>
      </c>
      <c r="J46" s="87"/>
      <c r="K46" s="36"/>
    </row>
    <row r="47" spans="1:11" s="31" customFormat="1" ht="21" x14ac:dyDescent="0.45">
      <c r="A47" s="20"/>
      <c r="B47" s="48"/>
      <c r="C47" s="32"/>
      <c r="D47" s="33"/>
      <c r="E47" s="32"/>
      <c r="G47" s="29"/>
      <c r="H47" s="217"/>
      <c r="I47" s="31" t="s">
        <v>18</v>
      </c>
      <c r="J47" s="87"/>
      <c r="K47" s="36"/>
    </row>
    <row r="48" spans="1:11" s="31" customFormat="1" ht="21" x14ac:dyDescent="0.45">
      <c r="A48" s="82"/>
      <c r="B48" s="93"/>
      <c r="C48" s="276"/>
      <c r="D48" s="277"/>
      <c r="E48" s="84"/>
      <c r="F48" s="85"/>
      <c r="G48" s="83"/>
      <c r="H48" s="227"/>
      <c r="I48" s="83"/>
      <c r="J48" s="86"/>
      <c r="K48" s="36"/>
    </row>
    <row r="49" spans="1:12" s="31" customFormat="1" ht="21" x14ac:dyDescent="0.45">
      <c r="A49" s="271"/>
      <c r="B49" s="272"/>
      <c r="C49" s="273">
        <v>1.2</v>
      </c>
      <c r="D49" s="248" t="s">
        <v>183</v>
      </c>
      <c r="E49" s="273" t="s">
        <v>27</v>
      </c>
      <c r="F49" s="274" t="s">
        <v>225</v>
      </c>
      <c r="G49" s="88"/>
      <c r="H49" s="243"/>
      <c r="I49" s="88"/>
      <c r="J49" s="275">
        <f>SUM('7.ความเชื่อมโยงพันธกิจ งปม.'!N26)</f>
        <v>62661910</v>
      </c>
      <c r="K49" s="36"/>
    </row>
    <row r="50" spans="1:12" s="31" customFormat="1" ht="21" x14ac:dyDescent="0.45">
      <c r="A50" s="32"/>
      <c r="C50" s="20"/>
      <c r="D50" s="21"/>
      <c r="E50" s="34"/>
      <c r="F50" s="35">
        <v>1</v>
      </c>
      <c r="G50" s="29" t="s">
        <v>28</v>
      </c>
      <c r="H50" s="217">
        <v>10</v>
      </c>
      <c r="I50" s="29" t="s">
        <v>231</v>
      </c>
      <c r="J50" s="87"/>
      <c r="K50" s="36"/>
      <c r="L50" s="29"/>
    </row>
    <row r="51" spans="1:12" s="31" customFormat="1" ht="21" x14ac:dyDescent="0.45">
      <c r="A51" s="32"/>
      <c r="C51" s="20"/>
      <c r="D51" s="21"/>
      <c r="E51" s="34"/>
      <c r="F51" s="35">
        <v>2</v>
      </c>
      <c r="G51" s="29" t="s">
        <v>29</v>
      </c>
      <c r="H51" s="217"/>
      <c r="I51" s="29" t="s">
        <v>138</v>
      </c>
      <c r="J51" s="87"/>
      <c r="K51" s="36"/>
      <c r="L51" s="29"/>
    </row>
    <row r="52" spans="1:12" s="31" customFormat="1" ht="21" x14ac:dyDescent="0.45">
      <c r="A52" s="32"/>
      <c r="C52" s="20"/>
      <c r="D52" s="21"/>
      <c r="E52" s="34"/>
      <c r="F52" s="35">
        <v>3</v>
      </c>
      <c r="G52" s="29" t="s">
        <v>30</v>
      </c>
      <c r="H52" s="217"/>
      <c r="I52" s="29"/>
      <c r="J52" s="87"/>
      <c r="K52" s="36"/>
    </row>
    <row r="53" spans="1:12" s="31" customFormat="1" ht="21" x14ac:dyDescent="0.45">
      <c r="A53" s="32"/>
      <c r="C53" s="20"/>
      <c r="D53" s="21"/>
      <c r="E53" s="34"/>
      <c r="F53" s="35">
        <v>4</v>
      </c>
      <c r="G53" s="29" t="s">
        <v>31</v>
      </c>
      <c r="H53" s="217">
        <v>11</v>
      </c>
      <c r="I53" s="29" t="s">
        <v>232</v>
      </c>
      <c r="J53" s="87"/>
      <c r="K53" s="36"/>
    </row>
    <row r="54" spans="1:12" s="31" customFormat="1" ht="21" x14ac:dyDescent="0.45">
      <c r="A54" s="32"/>
      <c r="C54" s="20"/>
      <c r="D54" s="21"/>
      <c r="E54" s="34"/>
      <c r="F54" s="35">
        <v>5</v>
      </c>
      <c r="G54" s="29" t="s">
        <v>32</v>
      </c>
      <c r="H54" s="217"/>
      <c r="I54" s="29" t="s">
        <v>136</v>
      </c>
      <c r="J54" s="87"/>
      <c r="K54" s="36"/>
    </row>
    <row r="55" spans="1:12" s="31" customFormat="1" ht="21" x14ac:dyDescent="0.45">
      <c r="A55" s="32"/>
      <c r="C55" s="20"/>
      <c r="D55" s="21"/>
      <c r="E55" s="34"/>
      <c r="F55" s="35">
        <v>6</v>
      </c>
      <c r="G55" s="29" t="s">
        <v>33</v>
      </c>
      <c r="H55" s="217"/>
      <c r="I55" s="29" t="s">
        <v>137</v>
      </c>
      <c r="J55" s="87"/>
      <c r="K55" s="36"/>
    </row>
    <row r="56" spans="1:12" s="31" customFormat="1" ht="21" x14ac:dyDescent="0.45">
      <c r="A56" s="32"/>
      <c r="C56" s="20"/>
      <c r="D56" s="21"/>
      <c r="E56" s="34"/>
      <c r="F56" s="37"/>
      <c r="G56" s="29"/>
      <c r="H56" s="217"/>
      <c r="J56" s="30"/>
      <c r="K56" s="36"/>
    </row>
    <row r="57" spans="1:12" s="31" customFormat="1" ht="21" x14ac:dyDescent="0.45">
      <c r="A57" s="32"/>
      <c r="C57" s="20"/>
      <c r="D57" s="21"/>
      <c r="E57" s="34"/>
      <c r="F57" s="37"/>
      <c r="G57" s="29"/>
      <c r="H57" s="217">
        <v>12</v>
      </c>
      <c r="I57" s="29" t="s">
        <v>233</v>
      </c>
      <c r="J57" s="30"/>
      <c r="K57" s="36"/>
    </row>
    <row r="58" spans="1:12" s="31" customFormat="1" ht="21" x14ac:dyDescent="0.45">
      <c r="A58" s="32"/>
      <c r="C58" s="20"/>
      <c r="D58" s="21"/>
      <c r="E58" s="34"/>
      <c r="F58" s="37"/>
      <c r="G58" s="29"/>
      <c r="H58" s="217"/>
      <c r="I58" s="29" t="s">
        <v>166</v>
      </c>
      <c r="J58" s="30"/>
      <c r="K58" s="36"/>
    </row>
    <row r="59" spans="1:12" s="31" customFormat="1" ht="21" x14ac:dyDescent="0.45">
      <c r="A59" s="32"/>
      <c r="C59" s="20"/>
      <c r="D59" s="21"/>
      <c r="E59" s="34"/>
      <c r="F59" s="37"/>
      <c r="G59" s="29"/>
      <c r="H59" s="217"/>
      <c r="I59" s="29"/>
      <c r="J59" s="30"/>
      <c r="K59" s="36"/>
    </row>
    <row r="60" spans="1:12" s="31" customFormat="1" ht="21" x14ac:dyDescent="0.45">
      <c r="A60" s="32"/>
      <c r="C60" s="20"/>
      <c r="D60" s="21"/>
      <c r="E60" s="34"/>
      <c r="F60" s="37"/>
      <c r="G60" s="29"/>
      <c r="H60" s="217">
        <v>13</v>
      </c>
      <c r="I60" s="29" t="s">
        <v>264</v>
      </c>
      <c r="J60" s="30"/>
      <c r="K60" s="36"/>
    </row>
    <row r="61" spans="1:12" s="31" customFormat="1" ht="21" x14ac:dyDescent="0.45">
      <c r="A61" s="32"/>
      <c r="C61" s="20"/>
      <c r="D61" s="21"/>
      <c r="E61" s="34"/>
      <c r="F61" s="37"/>
      <c r="G61" s="29"/>
      <c r="H61" s="217"/>
      <c r="I61" s="29" t="s">
        <v>265</v>
      </c>
      <c r="J61" s="30"/>
      <c r="K61" s="36"/>
    </row>
    <row r="62" spans="1:12" s="31" customFormat="1" ht="21" x14ac:dyDescent="0.45">
      <c r="A62" s="32"/>
      <c r="C62" s="20"/>
      <c r="D62" s="21"/>
      <c r="E62" s="34"/>
      <c r="F62" s="37"/>
      <c r="G62" s="29"/>
      <c r="H62" s="217"/>
      <c r="J62" s="30"/>
      <c r="K62" s="36"/>
    </row>
    <row r="63" spans="1:12" s="31" customFormat="1" ht="21" x14ac:dyDescent="0.45">
      <c r="A63" s="32"/>
      <c r="C63" s="20"/>
      <c r="D63" s="21"/>
      <c r="E63" s="34"/>
      <c r="F63" s="37"/>
      <c r="G63" s="29"/>
      <c r="H63" s="217">
        <v>14</v>
      </c>
      <c r="I63" s="29" t="s">
        <v>234</v>
      </c>
      <c r="J63" s="30"/>
      <c r="K63" s="36"/>
    </row>
    <row r="64" spans="1:12" s="31" customFormat="1" ht="21" x14ac:dyDescent="0.45">
      <c r="A64" s="32"/>
      <c r="C64" s="20"/>
      <c r="D64" s="21"/>
      <c r="E64" s="34"/>
      <c r="F64" s="37"/>
      <c r="G64" s="29"/>
      <c r="H64" s="217"/>
      <c r="I64" s="29" t="s">
        <v>169</v>
      </c>
      <c r="J64" s="30"/>
      <c r="K64" s="36"/>
    </row>
    <row r="65" spans="1:11" s="31" customFormat="1" ht="21" x14ac:dyDescent="0.45">
      <c r="A65" s="32"/>
      <c r="C65" s="20"/>
      <c r="D65" s="21"/>
      <c r="E65" s="34"/>
      <c r="F65" s="37"/>
      <c r="G65" s="29"/>
      <c r="H65" s="217"/>
      <c r="I65" s="29" t="s">
        <v>18</v>
      </c>
      <c r="J65" s="30"/>
      <c r="K65" s="36"/>
    </row>
    <row r="66" spans="1:11" s="31" customFormat="1" ht="21" x14ac:dyDescent="0.45">
      <c r="A66" s="32"/>
      <c r="C66" s="20"/>
      <c r="D66" s="21"/>
      <c r="E66" s="34"/>
      <c r="F66" s="37"/>
      <c r="G66" s="29"/>
      <c r="H66" s="217"/>
      <c r="I66" s="29"/>
      <c r="J66" s="30"/>
      <c r="K66" s="36"/>
    </row>
    <row r="67" spans="1:11" s="31" customFormat="1" ht="21" x14ac:dyDescent="0.45">
      <c r="A67" s="32"/>
      <c r="C67" s="20"/>
      <c r="D67" s="21"/>
      <c r="E67" s="34"/>
      <c r="F67" s="37"/>
      <c r="G67" s="29"/>
      <c r="H67" s="217">
        <v>15</v>
      </c>
      <c r="I67" s="29" t="s">
        <v>235</v>
      </c>
      <c r="J67" s="30"/>
      <c r="K67" s="36"/>
    </row>
    <row r="68" spans="1:11" s="31" customFormat="1" ht="21" x14ac:dyDescent="0.45">
      <c r="A68" s="32"/>
      <c r="C68" s="20"/>
      <c r="D68" s="21"/>
      <c r="E68" s="34"/>
      <c r="F68" s="37"/>
      <c r="G68" s="29"/>
      <c r="H68" s="217"/>
      <c r="I68" s="29" t="s">
        <v>34</v>
      </c>
      <c r="J68" s="30"/>
      <c r="K68" s="36"/>
    </row>
    <row r="69" spans="1:11" s="31" customFormat="1" ht="21" x14ac:dyDescent="0.45">
      <c r="A69" s="32"/>
      <c r="C69" s="20"/>
      <c r="D69" s="21"/>
      <c r="E69" s="34"/>
      <c r="F69" s="37"/>
      <c r="G69" s="29"/>
      <c r="H69" s="217"/>
      <c r="I69" s="29" t="s">
        <v>18</v>
      </c>
      <c r="J69" s="30"/>
      <c r="K69" s="36"/>
    </row>
    <row r="70" spans="1:11" s="31" customFormat="1" ht="21" x14ac:dyDescent="0.45">
      <c r="A70" s="32"/>
      <c r="C70" s="20"/>
      <c r="D70" s="21"/>
      <c r="E70" s="34"/>
      <c r="F70" s="37"/>
      <c r="G70" s="29"/>
      <c r="H70" s="217"/>
      <c r="J70" s="30"/>
      <c r="K70" s="36"/>
    </row>
    <row r="71" spans="1:11" s="31" customFormat="1" ht="21" x14ac:dyDescent="0.45">
      <c r="A71" s="32"/>
      <c r="C71" s="20"/>
      <c r="D71" s="21"/>
      <c r="E71" s="34"/>
      <c r="F71" s="37"/>
      <c r="G71" s="29"/>
      <c r="H71" s="217">
        <v>16</v>
      </c>
      <c r="I71" s="31" t="s">
        <v>236</v>
      </c>
      <c r="J71" s="30"/>
      <c r="K71" s="36"/>
    </row>
    <row r="72" spans="1:11" s="31" customFormat="1" ht="21" x14ac:dyDescent="0.45">
      <c r="A72" s="82"/>
      <c r="B72" s="93"/>
      <c r="C72" s="89"/>
      <c r="D72" s="90"/>
      <c r="E72" s="84"/>
      <c r="F72" s="85"/>
      <c r="G72" s="83"/>
      <c r="H72" s="227"/>
      <c r="I72" s="93" t="s">
        <v>139</v>
      </c>
      <c r="J72" s="86"/>
      <c r="K72" s="36"/>
    </row>
    <row r="73" spans="1:11" s="57" customFormat="1" ht="42" customHeight="1" x14ac:dyDescent="0.2">
      <c r="A73" s="201"/>
      <c r="B73" s="202"/>
      <c r="C73" s="197">
        <v>1.3</v>
      </c>
      <c r="D73" s="198" t="s">
        <v>184</v>
      </c>
      <c r="E73" s="203"/>
      <c r="F73" s="204"/>
      <c r="G73" s="205"/>
      <c r="H73" s="226"/>
      <c r="I73" s="205"/>
      <c r="J73" s="206">
        <f>J74</f>
        <v>11298800</v>
      </c>
      <c r="K73" s="52"/>
    </row>
    <row r="74" spans="1:11" s="31" customFormat="1" ht="21" x14ac:dyDescent="0.45">
      <c r="A74" s="32"/>
      <c r="C74" s="45"/>
      <c r="D74" s="21"/>
      <c r="E74" s="22" t="s">
        <v>185</v>
      </c>
      <c r="F74" s="192" t="s">
        <v>35</v>
      </c>
      <c r="G74" s="47"/>
      <c r="H74" s="217"/>
      <c r="I74" s="29"/>
      <c r="J74" s="30">
        <f>SUM('7.ความเชื่อมโยงพันธกิจ งปม.'!N34)</f>
        <v>11298800</v>
      </c>
      <c r="K74" s="36"/>
    </row>
    <row r="75" spans="1:11" s="31" customFormat="1" ht="21" x14ac:dyDescent="0.45">
      <c r="A75" s="32"/>
      <c r="C75" s="32"/>
      <c r="D75" s="33"/>
      <c r="E75" s="34"/>
      <c r="F75" s="35">
        <v>1</v>
      </c>
      <c r="G75" s="29" t="s">
        <v>36</v>
      </c>
      <c r="H75" s="217">
        <v>17</v>
      </c>
      <c r="I75" s="29" t="s">
        <v>260</v>
      </c>
      <c r="J75" s="87"/>
      <c r="K75" s="36"/>
    </row>
    <row r="76" spans="1:11" s="31" customFormat="1" ht="22.5" customHeight="1" x14ac:dyDescent="0.45">
      <c r="A76" s="32"/>
      <c r="C76" s="32"/>
      <c r="D76" s="33"/>
      <c r="E76" s="34"/>
      <c r="F76" s="35">
        <v>2</v>
      </c>
      <c r="G76" s="29" t="s">
        <v>37</v>
      </c>
      <c r="H76" s="217"/>
      <c r="I76" s="29" t="s">
        <v>266</v>
      </c>
      <c r="J76" s="87"/>
      <c r="K76" s="36"/>
    </row>
    <row r="77" spans="1:11" s="31" customFormat="1" ht="22.5" customHeight="1" x14ac:dyDescent="0.45">
      <c r="A77" s="32"/>
      <c r="C77" s="32"/>
      <c r="D77" s="33"/>
      <c r="E77" s="34"/>
      <c r="F77" s="35">
        <v>3</v>
      </c>
      <c r="G77" s="29" t="s">
        <v>38</v>
      </c>
      <c r="H77" s="217"/>
      <c r="I77" s="29" t="s">
        <v>267</v>
      </c>
      <c r="J77" s="87"/>
      <c r="K77" s="36"/>
    </row>
    <row r="78" spans="1:11" s="31" customFormat="1" ht="22.5" customHeight="1" x14ac:dyDescent="0.45">
      <c r="A78" s="32"/>
      <c r="C78" s="32"/>
      <c r="D78" s="33"/>
      <c r="E78" s="34"/>
      <c r="F78" s="35">
        <v>4</v>
      </c>
      <c r="G78" s="29" t="s">
        <v>39</v>
      </c>
      <c r="H78" s="217"/>
      <c r="I78" s="29"/>
      <c r="J78" s="87"/>
      <c r="K78" s="36"/>
    </row>
    <row r="79" spans="1:11" s="31" customFormat="1" ht="22.5" customHeight="1" x14ac:dyDescent="0.45">
      <c r="A79" s="32"/>
      <c r="C79" s="32"/>
      <c r="D79" s="33"/>
      <c r="E79" s="34"/>
      <c r="F79" s="35">
        <v>5</v>
      </c>
      <c r="G79" s="29" t="s">
        <v>40</v>
      </c>
      <c r="H79" s="217">
        <v>18</v>
      </c>
      <c r="I79" s="29" t="s">
        <v>268</v>
      </c>
      <c r="J79" s="87"/>
      <c r="K79" s="36"/>
    </row>
    <row r="80" spans="1:11" s="31" customFormat="1" ht="21" x14ac:dyDescent="0.45">
      <c r="A80" s="32"/>
      <c r="C80" s="32"/>
      <c r="D80" s="33"/>
      <c r="E80" s="34"/>
      <c r="F80" s="35">
        <v>6</v>
      </c>
      <c r="G80" s="29" t="s">
        <v>41</v>
      </c>
      <c r="H80" s="217"/>
      <c r="I80" s="29" t="s">
        <v>269</v>
      </c>
      <c r="J80" s="87"/>
      <c r="K80" s="36"/>
    </row>
    <row r="81" spans="1:11" s="31" customFormat="1" ht="21" x14ac:dyDescent="0.45">
      <c r="A81" s="32"/>
      <c r="C81" s="32"/>
      <c r="D81" s="33"/>
      <c r="E81" s="34"/>
      <c r="F81" s="35"/>
      <c r="G81" s="29" t="s">
        <v>42</v>
      </c>
      <c r="H81" s="217"/>
      <c r="I81" s="29"/>
      <c r="J81" s="30"/>
      <c r="K81" s="36"/>
    </row>
    <row r="82" spans="1:11" s="31" customFormat="1" ht="21" x14ac:dyDescent="0.45">
      <c r="A82" s="32"/>
      <c r="C82" s="32"/>
      <c r="D82" s="33"/>
      <c r="E82" s="34"/>
      <c r="F82" s="35"/>
      <c r="G82" s="29"/>
      <c r="H82" s="217">
        <v>19</v>
      </c>
      <c r="I82" s="29" t="s">
        <v>270</v>
      </c>
      <c r="J82" s="30"/>
      <c r="K82" s="36"/>
    </row>
    <row r="83" spans="1:11" s="31" customFormat="1" ht="21" x14ac:dyDescent="0.45">
      <c r="A83" s="32"/>
      <c r="C83" s="32"/>
      <c r="D83" s="33"/>
      <c r="E83" s="34"/>
      <c r="F83" s="35"/>
      <c r="G83" s="29"/>
      <c r="H83" s="217"/>
      <c r="I83" s="29" t="s">
        <v>271</v>
      </c>
      <c r="J83" s="30"/>
      <c r="K83" s="36"/>
    </row>
    <row r="84" spans="1:11" s="31" customFormat="1" ht="21" x14ac:dyDescent="0.45">
      <c r="A84" s="32"/>
      <c r="C84" s="32"/>
      <c r="D84" s="33"/>
      <c r="E84" s="34"/>
      <c r="F84" s="35"/>
      <c r="G84" s="29"/>
      <c r="H84" s="217"/>
      <c r="I84" s="29"/>
      <c r="J84" s="30"/>
      <c r="K84" s="36"/>
    </row>
    <row r="85" spans="1:11" s="102" customFormat="1" ht="21" x14ac:dyDescent="0.45">
      <c r="A85" s="187" t="s">
        <v>179</v>
      </c>
      <c r="B85" s="319" t="s">
        <v>195</v>
      </c>
      <c r="C85" s="319"/>
      <c r="D85" s="319"/>
      <c r="E85" s="319"/>
      <c r="F85" s="319"/>
      <c r="G85" s="320"/>
      <c r="H85" s="217"/>
      <c r="J85" s="193">
        <f>J86+J130</f>
        <v>1418538080</v>
      </c>
      <c r="K85" s="194"/>
    </row>
    <row r="86" spans="1:11" s="80" customFormat="1" ht="21" x14ac:dyDescent="0.2">
      <c r="A86" s="38"/>
      <c r="C86" s="38">
        <v>2.1</v>
      </c>
      <c r="D86" s="190" t="s">
        <v>152</v>
      </c>
      <c r="E86" s="76"/>
      <c r="F86" s="77"/>
      <c r="G86" s="78"/>
      <c r="H86" s="217"/>
      <c r="I86" s="78"/>
      <c r="J86" s="79">
        <f>SUM(J87,J92,J100,J106,J113,J117,J124)</f>
        <v>1400515550</v>
      </c>
      <c r="K86" s="75"/>
    </row>
    <row r="87" spans="1:11" s="31" customFormat="1" ht="21" x14ac:dyDescent="0.45">
      <c r="A87" s="32"/>
      <c r="C87" s="49"/>
      <c r="D87" s="104"/>
      <c r="E87" s="22" t="s">
        <v>196</v>
      </c>
      <c r="F87" s="28" t="s">
        <v>43</v>
      </c>
      <c r="G87" s="50"/>
      <c r="H87" s="217"/>
      <c r="I87" s="29"/>
      <c r="J87" s="30">
        <f>SUM('7.ความเชื่อมโยงพันธกิจ งปม.'!N44)</f>
        <v>445082700</v>
      </c>
      <c r="K87" s="36"/>
    </row>
    <row r="88" spans="1:11" s="31" customFormat="1" ht="21" x14ac:dyDescent="0.45">
      <c r="A88" s="32"/>
      <c r="C88" s="20"/>
      <c r="D88" s="21"/>
      <c r="E88" s="34"/>
      <c r="F88" s="35">
        <v>1</v>
      </c>
      <c r="G88" s="29" t="s">
        <v>44</v>
      </c>
      <c r="H88" s="217"/>
      <c r="I88" s="29"/>
      <c r="J88" s="30"/>
      <c r="K88" s="36"/>
    </row>
    <row r="89" spans="1:11" s="31" customFormat="1" ht="21" x14ac:dyDescent="0.45">
      <c r="A89" s="32"/>
      <c r="C89" s="20"/>
      <c r="D89" s="21"/>
      <c r="E89" s="34"/>
      <c r="F89" s="35">
        <v>2</v>
      </c>
      <c r="G89" s="29" t="s">
        <v>45</v>
      </c>
      <c r="H89" s="217"/>
      <c r="I89" s="29"/>
      <c r="J89" s="30"/>
      <c r="K89" s="36"/>
    </row>
    <row r="90" spans="1:11" s="31" customFormat="1" ht="21" x14ac:dyDescent="0.45">
      <c r="A90" s="32"/>
      <c r="C90" s="20"/>
      <c r="D90" s="21"/>
      <c r="E90" s="34"/>
      <c r="F90" s="35">
        <v>3</v>
      </c>
      <c r="G90" s="29" t="s">
        <v>214</v>
      </c>
      <c r="H90" s="217"/>
      <c r="I90" s="29"/>
      <c r="J90" s="30"/>
      <c r="K90" s="36"/>
    </row>
    <row r="91" spans="1:11" s="31" customFormat="1" ht="21" x14ac:dyDescent="0.45">
      <c r="A91" s="32"/>
      <c r="C91" s="20"/>
      <c r="D91" s="21"/>
      <c r="E91" s="34"/>
      <c r="F91" s="35"/>
      <c r="G91" s="29"/>
      <c r="H91" s="217"/>
      <c r="I91" s="29"/>
      <c r="J91" s="30"/>
      <c r="K91" s="36"/>
    </row>
    <row r="92" spans="1:11" s="31" customFormat="1" ht="21" x14ac:dyDescent="0.45">
      <c r="A92" s="32"/>
      <c r="C92" s="43"/>
      <c r="D92" s="229"/>
      <c r="E92" s="22" t="s">
        <v>197</v>
      </c>
      <c r="F92" s="28" t="s">
        <v>46</v>
      </c>
      <c r="G92" s="29"/>
      <c r="H92" s="217"/>
      <c r="I92" s="29"/>
      <c r="J92" s="30">
        <f>SUM('7.ความเชื่อมโยงพันธกิจ งปม.'!N47)</f>
        <v>4330700</v>
      </c>
      <c r="K92" s="36"/>
    </row>
    <row r="93" spans="1:11" s="31" customFormat="1" ht="21" x14ac:dyDescent="0.45">
      <c r="A93" s="32"/>
      <c r="C93" s="32"/>
      <c r="D93" s="33"/>
      <c r="E93" s="34"/>
      <c r="F93" s="35">
        <v>1</v>
      </c>
      <c r="G93" s="29" t="s">
        <v>47</v>
      </c>
      <c r="H93" s="217"/>
      <c r="I93" s="29"/>
      <c r="J93" s="87"/>
      <c r="K93" s="36"/>
    </row>
    <row r="94" spans="1:11" s="31" customFormat="1" ht="21" x14ac:dyDescent="0.45">
      <c r="A94" s="32"/>
      <c r="C94" s="32"/>
      <c r="D94" s="33"/>
      <c r="E94" s="34"/>
      <c r="F94" s="35">
        <v>2</v>
      </c>
      <c r="G94" s="29" t="s">
        <v>48</v>
      </c>
      <c r="H94" s="217"/>
      <c r="I94" s="29"/>
      <c r="J94" s="87"/>
      <c r="K94" s="36"/>
    </row>
    <row r="95" spans="1:11" s="31" customFormat="1" ht="21" x14ac:dyDescent="0.45">
      <c r="A95" s="32"/>
      <c r="C95" s="32"/>
      <c r="D95" s="33"/>
      <c r="E95" s="34"/>
      <c r="F95" s="35">
        <v>3</v>
      </c>
      <c r="G95" s="29" t="s">
        <v>49</v>
      </c>
      <c r="H95" s="217"/>
      <c r="I95" s="29"/>
      <c r="J95" s="87"/>
      <c r="K95" s="36"/>
    </row>
    <row r="96" spans="1:11" s="31" customFormat="1" ht="21" x14ac:dyDescent="0.45">
      <c r="A96" s="82"/>
      <c r="B96" s="93"/>
      <c r="C96" s="82"/>
      <c r="D96" s="92"/>
      <c r="E96" s="84"/>
      <c r="F96" s="282">
        <v>4</v>
      </c>
      <c r="G96" s="83" t="s">
        <v>50</v>
      </c>
      <c r="H96" s="227"/>
      <c r="I96" s="83"/>
      <c r="J96" s="283"/>
      <c r="K96" s="36"/>
    </row>
    <row r="97" spans="1:11" s="31" customFormat="1" ht="21" x14ac:dyDescent="0.45">
      <c r="A97" s="271"/>
      <c r="B97" s="272"/>
      <c r="C97" s="271"/>
      <c r="D97" s="278"/>
      <c r="E97" s="279"/>
      <c r="F97" s="280">
        <v>5</v>
      </c>
      <c r="G97" s="88" t="s">
        <v>51</v>
      </c>
      <c r="H97" s="243"/>
      <c r="I97" s="88"/>
      <c r="J97" s="281"/>
      <c r="K97" s="36"/>
    </row>
    <row r="98" spans="1:11" s="31" customFormat="1" ht="21" x14ac:dyDescent="0.45">
      <c r="A98" s="32"/>
      <c r="C98" s="32"/>
      <c r="D98" s="33"/>
      <c r="E98" s="34"/>
      <c r="F98" s="35">
        <v>6</v>
      </c>
      <c r="G98" s="29" t="s">
        <v>52</v>
      </c>
      <c r="H98" s="217"/>
      <c r="I98" s="29"/>
      <c r="J98" s="87"/>
      <c r="K98" s="36"/>
    </row>
    <row r="99" spans="1:11" s="31" customFormat="1" ht="21" x14ac:dyDescent="0.45">
      <c r="A99" s="32"/>
      <c r="C99" s="32"/>
      <c r="D99" s="33"/>
      <c r="E99" s="34"/>
      <c r="F99" s="37"/>
      <c r="G99" s="29"/>
      <c r="H99" s="217"/>
      <c r="I99" s="208"/>
      <c r="J99" s="30"/>
      <c r="K99" s="36"/>
    </row>
    <row r="100" spans="1:11" s="31" customFormat="1" ht="21" x14ac:dyDescent="0.45">
      <c r="A100" s="32"/>
      <c r="C100" s="32"/>
      <c r="D100" s="33"/>
      <c r="E100" s="22" t="s">
        <v>198</v>
      </c>
      <c r="F100" s="48" t="s">
        <v>318</v>
      </c>
      <c r="G100" s="29"/>
      <c r="H100" s="217"/>
      <c r="J100" s="30">
        <f>SUM('7.ความเชื่อมโยงพันธกิจ งปม.'!N54)</f>
        <v>934331560</v>
      </c>
      <c r="K100" s="36"/>
    </row>
    <row r="101" spans="1:11" s="31" customFormat="1" ht="21" x14ac:dyDescent="0.45">
      <c r="A101" s="32"/>
      <c r="C101" s="32"/>
      <c r="D101" s="33"/>
      <c r="E101" s="34"/>
      <c r="F101" s="35">
        <v>1</v>
      </c>
      <c r="G101" s="29" t="s">
        <v>320</v>
      </c>
      <c r="H101" s="217">
        <v>20</v>
      </c>
      <c r="I101" s="29" t="s">
        <v>272</v>
      </c>
      <c r="J101" s="87"/>
      <c r="K101" s="36"/>
    </row>
    <row r="102" spans="1:11" s="31" customFormat="1" ht="21" x14ac:dyDescent="0.45">
      <c r="A102" s="32"/>
      <c r="C102" s="32"/>
      <c r="D102" s="33"/>
      <c r="E102" s="34"/>
      <c r="F102" s="35">
        <v>2</v>
      </c>
      <c r="G102" s="29" t="s">
        <v>321</v>
      </c>
      <c r="H102" s="217"/>
      <c r="I102" s="29" t="s">
        <v>273</v>
      </c>
      <c r="J102" s="87"/>
      <c r="K102" s="36"/>
    </row>
    <row r="103" spans="1:11" s="31" customFormat="1" ht="21" x14ac:dyDescent="0.45">
      <c r="A103" s="32"/>
      <c r="C103" s="32"/>
      <c r="D103" s="33"/>
      <c r="E103" s="34"/>
      <c r="F103" s="35"/>
      <c r="G103" s="29"/>
      <c r="H103" s="217"/>
      <c r="I103" s="29"/>
      <c r="J103" s="87"/>
      <c r="K103" s="36"/>
    </row>
    <row r="104" spans="1:11" s="31" customFormat="1" ht="21" x14ac:dyDescent="0.45">
      <c r="A104" s="32"/>
      <c r="C104" s="32"/>
      <c r="D104" s="33"/>
      <c r="E104" s="34"/>
      <c r="F104" s="35"/>
      <c r="G104" s="29"/>
      <c r="H104" s="217">
        <v>21</v>
      </c>
      <c r="I104" s="29" t="s">
        <v>274</v>
      </c>
      <c r="J104" s="87"/>
      <c r="K104" s="36"/>
    </row>
    <row r="105" spans="1:11" s="31" customFormat="1" ht="21" x14ac:dyDescent="0.45">
      <c r="A105" s="32"/>
      <c r="C105" s="32"/>
      <c r="D105" s="33"/>
      <c r="E105" s="34"/>
      <c r="F105" s="37"/>
      <c r="G105" s="29"/>
      <c r="H105" s="217"/>
      <c r="I105" s="208"/>
      <c r="J105" s="30"/>
      <c r="K105" s="36"/>
    </row>
    <row r="106" spans="1:11" s="31" customFormat="1" ht="21" x14ac:dyDescent="0.45">
      <c r="A106" s="32"/>
      <c r="C106" s="43"/>
      <c r="D106" s="51"/>
      <c r="E106" s="22" t="s">
        <v>199</v>
      </c>
      <c r="F106" s="46" t="s">
        <v>55</v>
      </c>
      <c r="G106" s="29"/>
      <c r="H106" s="217"/>
      <c r="I106" s="29"/>
      <c r="J106" s="30">
        <f>SUM('7.ความเชื่อมโยงพันธกิจ งปม.'!N57)</f>
        <v>469000</v>
      </c>
      <c r="K106" s="36"/>
    </row>
    <row r="107" spans="1:11" s="31" customFormat="1" ht="21" x14ac:dyDescent="0.45">
      <c r="A107" s="32"/>
      <c r="C107" s="20"/>
      <c r="D107" s="21"/>
      <c r="E107" s="34"/>
      <c r="F107" s="35">
        <v>1</v>
      </c>
      <c r="G107" s="29" t="s">
        <v>324</v>
      </c>
      <c r="H107" s="217">
        <v>22</v>
      </c>
      <c r="I107" s="29" t="s">
        <v>237</v>
      </c>
      <c r="J107" s="87"/>
      <c r="K107" s="36"/>
    </row>
    <row r="108" spans="1:11" s="57" customFormat="1" ht="21" x14ac:dyDescent="0.45">
      <c r="A108" s="62"/>
      <c r="C108" s="32"/>
      <c r="D108" s="33"/>
      <c r="E108" s="53"/>
      <c r="F108" s="54"/>
      <c r="G108" s="55" t="s">
        <v>325</v>
      </c>
      <c r="H108" s="217"/>
      <c r="I108" s="59" t="s">
        <v>168</v>
      </c>
      <c r="J108" s="56"/>
      <c r="K108" s="52"/>
    </row>
    <row r="109" spans="1:11" s="57" customFormat="1" ht="21" x14ac:dyDescent="0.45">
      <c r="A109" s="62"/>
      <c r="C109" s="32"/>
      <c r="D109" s="33"/>
      <c r="E109" s="53"/>
      <c r="F109" s="54" t="s">
        <v>326</v>
      </c>
      <c r="G109" s="55" t="s">
        <v>327</v>
      </c>
      <c r="H109" s="217"/>
      <c r="I109" s="59" t="s">
        <v>18</v>
      </c>
      <c r="J109" s="56"/>
      <c r="K109" s="36"/>
    </row>
    <row r="110" spans="1:11" s="57" customFormat="1" ht="21" x14ac:dyDescent="0.45">
      <c r="A110" s="62"/>
      <c r="C110" s="32"/>
      <c r="D110" s="33"/>
      <c r="E110" s="53"/>
      <c r="F110" s="54" t="s">
        <v>328</v>
      </c>
      <c r="G110" s="55" t="s">
        <v>329</v>
      </c>
      <c r="H110" s="217"/>
      <c r="I110" s="59"/>
      <c r="J110" s="56"/>
      <c r="K110" s="36"/>
    </row>
    <row r="111" spans="1:11" s="57" customFormat="1" ht="21" x14ac:dyDescent="0.45">
      <c r="A111" s="62"/>
      <c r="C111" s="32"/>
      <c r="D111" s="33"/>
      <c r="E111" s="53"/>
      <c r="F111" s="54" t="s">
        <v>330</v>
      </c>
      <c r="G111" s="55" t="s">
        <v>56</v>
      </c>
      <c r="H111" s="217"/>
      <c r="I111" s="59"/>
      <c r="J111" s="56"/>
      <c r="K111" s="52"/>
    </row>
    <row r="112" spans="1:11" s="57" customFormat="1" ht="21" x14ac:dyDescent="0.45">
      <c r="A112" s="62"/>
      <c r="C112" s="32"/>
      <c r="D112" s="33"/>
      <c r="E112" s="53"/>
      <c r="F112" s="54"/>
      <c r="G112" s="55"/>
      <c r="H112" s="217"/>
      <c r="I112" s="59"/>
      <c r="J112" s="56"/>
      <c r="K112" s="52"/>
    </row>
    <row r="113" spans="1:11" s="31" customFormat="1" ht="21" x14ac:dyDescent="0.45">
      <c r="A113" s="32"/>
      <c r="C113" s="20"/>
      <c r="D113" s="21"/>
      <c r="E113" s="22" t="s">
        <v>200</v>
      </c>
      <c r="F113" s="48" t="s">
        <v>57</v>
      </c>
      <c r="G113" s="29"/>
      <c r="H113" s="217"/>
      <c r="I113" s="29"/>
      <c r="J113" s="30">
        <f>SUM('7.ความเชื่อมโยงพันธกิจ งปม.'!N59)</f>
        <v>14492590</v>
      </c>
      <c r="K113" s="36"/>
    </row>
    <row r="114" spans="1:11" s="31" customFormat="1" ht="21" x14ac:dyDescent="0.45">
      <c r="A114" s="32"/>
      <c r="C114" s="20"/>
      <c r="D114" s="21"/>
      <c r="E114" s="34"/>
      <c r="F114" s="35">
        <v>1</v>
      </c>
      <c r="G114" s="29" t="s">
        <v>58</v>
      </c>
      <c r="H114" s="217">
        <v>23</v>
      </c>
      <c r="I114" s="29" t="s">
        <v>238</v>
      </c>
      <c r="J114" s="87"/>
      <c r="K114" s="36"/>
    </row>
    <row r="115" spans="1:11" s="31" customFormat="1" ht="21" x14ac:dyDescent="0.45">
      <c r="A115" s="32"/>
      <c r="C115" s="20"/>
      <c r="D115" s="21"/>
      <c r="E115" s="34"/>
      <c r="F115" s="35">
        <v>2</v>
      </c>
      <c r="G115" s="29" t="s">
        <v>59</v>
      </c>
      <c r="H115" s="217"/>
      <c r="I115" s="29" t="s">
        <v>140</v>
      </c>
      <c r="J115" s="87"/>
      <c r="K115" s="52"/>
    </row>
    <row r="116" spans="1:11" s="31" customFormat="1" ht="21" x14ac:dyDescent="0.45">
      <c r="A116" s="32"/>
      <c r="C116" s="20"/>
      <c r="D116" s="21"/>
      <c r="E116" s="34"/>
      <c r="F116" s="35"/>
      <c r="G116" s="29"/>
      <c r="H116" s="217"/>
      <c r="I116" s="29"/>
      <c r="J116" s="87"/>
      <c r="K116" s="52"/>
    </row>
    <row r="117" spans="1:11" s="31" customFormat="1" ht="21" x14ac:dyDescent="0.45">
      <c r="A117" s="32"/>
      <c r="C117" s="43"/>
      <c r="D117" s="231"/>
      <c r="E117" s="22" t="s">
        <v>201</v>
      </c>
      <c r="F117" s="28" t="s">
        <v>60</v>
      </c>
      <c r="G117" s="29"/>
      <c r="H117" s="217"/>
      <c r="I117" s="209"/>
      <c r="J117" s="30">
        <f>SUM('7.ความเชื่อมโยงพันธกิจ งปม.'!N62)</f>
        <v>810000</v>
      </c>
      <c r="K117" s="36"/>
    </row>
    <row r="118" spans="1:11" s="31" customFormat="1" ht="21" x14ac:dyDescent="0.45">
      <c r="A118" s="32"/>
      <c r="C118" s="20"/>
      <c r="D118" s="21"/>
      <c r="E118" s="34"/>
      <c r="F118" s="35">
        <v>1</v>
      </c>
      <c r="G118" s="29" t="s">
        <v>61</v>
      </c>
      <c r="H118" s="217">
        <v>24</v>
      </c>
      <c r="I118" s="29" t="s">
        <v>275</v>
      </c>
      <c r="J118" s="87"/>
      <c r="K118" s="36"/>
    </row>
    <row r="119" spans="1:11" s="31" customFormat="1" ht="21" x14ac:dyDescent="0.45">
      <c r="A119" s="32"/>
      <c r="C119" s="20"/>
      <c r="D119" s="21"/>
      <c r="E119" s="34"/>
      <c r="F119" s="35">
        <v>2</v>
      </c>
      <c r="G119" s="29" t="s">
        <v>62</v>
      </c>
      <c r="H119" s="217"/>
      <c r="I119" s="29" t="s">
        <v>276</v>
      </c>
      <c r="J119" s="87"/>
      <c r="K119" s="52"/>
    </row>
    <row r="120" spans="1:11" s="31" customFormat="1" ht="21" x14ac:dyDescent="0.45">
      <c r="A120" s="32"/>
      <c r="C120" s="20"/>
      <c r="D120" s="21"/>
      <c r="E120" s="34"/>
      <c r="F120" s="35">
        <v>3</v>
      </c>
      <c r="G120" s="29" t="s">
        <v>63</v>
      </c>
      <c r="H120" s="217"/>
      <c r="I120" s="29" t="s">
        <v>277</v>
      </c>
      <c r="J120" s="87"/>
      <c r="K120" s="36"/>
    </row>
    <row r="121" spans="1:11" s="31" customFormat="1" ht="21" x14ac:dyDescent="0.45">
      <c r="A121" s="32"/>
      <c r="C121" s="20"/>
      <c r="D121" s="21"/>
      <c r="E121" s="34"/>
      <c r="F121" s="35">
        <v>4</v>
      </c>
      <c r="G121" s="29" t="s">
        <v>64</v>
      </c>
      <c r="H121" s="217"/>
      <c r="I121" s="29" t="s">
        <v>278</v>
      </c>
      <c r="J121" s="87"/>
      <c r="K121" s="36"/>
    </row>
    <row r="122" spans="1:11" s="31" customFormat="1" ht="21" x14ac:dyDescent="0.45">
      <c r="A122" s="32"/>
      <c r="C122" s="20"/>
      <c r="D122" s="21"/>
      <c r="E122" s="34"/>
      <c r="F122" s="35">
        <v>5</v>
      </c>
      <c r="G122" s="29" t="s">
        <v>65</v>
      </c>
      <c r="H122" s="217"/>
      <c r="I122" s="29"/>
      <c r="J122" s="87"/>
      <c r="K122" s="36"/>
    </row>
    <row r="123" spans="1:11" s="31" customFormat="1" ht="21" x14ac:dyDescent="0.45">
      <c r="A123" s="82"/>
      <c r="B123" s="93"/>
      <c r="C123" s="89"/>
      <c r="D123" s="90"/>
      <c r="E123" s="84"/>
      <c r="F123" s="282">
        <v>6</v>
      </c>
      <c r="G123" s="83" t="s">
        <v>66</v>
      </c>
      <c r="H123" s="227"/>
      <c r="I123" s="83"/>
      <c r="J123" s="283"/>
      <c r="K123" s="36"/>
    </row>
    <row r="124" spans="1:11" s="31" customFormat="1" ht="21" x14ac:dyDescent="0.45">
      <c r="A124" s="271"/>
      <c r="B124" s="272"/>
      <c r="C124" s="273"/>
      <c r="D124" s="248"/>
      <c r="E124" s="284" t="s">
        <v>202</v>
      </c>
      <c r="F124" s="274" t="s">
        <v>141</v>
      </c>
      <c r="G124" s="88"/>
      <c r="H124" s="243"/>
      <c r="I124" s="285"/>
      <c r="J124" s="275">
        <f>SUM('7.ความเชื่อมโยงพันธกิจ งปม.'!N69)</f>
        <v>999000</v>
      </c>
      <c r="K124" s="36"/>
    </row>
    <row r="125" spans="1:11" s="31" customFormat="1" ht="21" x14ac:dyDescent="0.45">
      <c r="A125" s="32"/>
      <c r="C125" s="20"/>
      <c r="D125" s="21"/>
      <c r="E125" s="34"/>
      <c r="F125" s="35">
        <v>1</v>
      </c>
      <c r="G125" s="29" t="s">
        <v>155</v>
      </c>
      <c r="H125" s="217">
        <v>25</v>
      </c>
      <c r="I125" s="29" t="s">
        <v>303</v>
      </c>
      <c r="J125" s="30"/>
      <c r="K125" s="36"/>
    </row>
    <row r="126" spans="1:11" s="31" customFormat="1" ht="21" x14ac:dyDescent="0.45">
      <c r="A126" s="32"/>
      <c r="C126" s="20"/>
      <c r="D126" s="21"/>
      <c r="E126" s="34"/>
      <c r="F126" s="35">
        <v>2</v>
      </c>
      <c r="G126" s="29" t="s">
        <v>156</v>
      </c>
      <c r="H126" s="217"/>
      <c r="I126" s="29" t="s">
        <v>304</v>
      </c>
      <c r="J126" s="30"/>
      <c r="K126" s="36"/>
    </row>
    <row r="127" spans="1:11" s="31" customFormat="1" ht="21" x14ac:dyDescent="0.45">
      <c r="A127" s="32"/>
      <c r="C127" s="20"/>
      <c r="D127" s="21"/>
      <c r="E127" s="34"/>
      <c r="F127" s="35">
        <v>3</v>
      </c>
      <c r="G127" s="29" t="s">
        <v>157</v>
      </c>
      <c r="H127" s="217"/>
      <c r="I127" s="29" t="s">
        <v>305</v>
      </c>
      <c r="J127" s="87"/>
      <c r="K127" s="36"/>
    </row>
    <row r="128" spans="1:11" s="31" customFormat="1" ht="21" x14ac:dyDescent="0.45">
      <c r="A128" s="32"/>
      <c r="C128" s="20"/>
      <c r="D128" s="21"/>
      <c r="E128" s="34"/>
      <c r="F128" s="35">
        <v>4</v>
      </c>
      <c r="G128" s="29" t="s">
        <v>158</v>
      </c>
      <c r="H128" s="217"/>
      <c r="J128" s="87"/>
      <c r="K128" s="36"/>
    </row>
    <row r="129" spans="1:11" s="31" customFormat="1" ht="21" x14ac:dyDescent="0.45">
      <c r="A129" s="32"/>
      <c r="C129" s="20"/>
      <c r="D129" s="21"/>
      <c r="E129" s="34"/>
      <c r="F129" s="37"/>
      <c r="G129" s="29"/>
      <c r="H129" s="217"/>
      <c r="I129" s="29"/>
      <c r="J129" s="30"/>
      <c r="K129" s="36"/>
    </row>
    <row r="130" spans="1:11" s="57" customFormat="1" ht="42" x14ac:dyDescent="0.2">
      <c r="A130" s="62"/>
      <c r="C130" s="43">
        <v>2.2000000000000002</v>
      </c>
      <c r="D130" s="228" t="s">
        <v>170</v>
      </c>
      <c r="E130" s="43"/>
      <c r="F130" s="58"/>
      <c r="G130" s="228"/>
      <c r="H130" s="217"/>
      <c r="I130" s="59"/>
      <c r="J130" s="56">
        <f>J131+J144</f>
        <v>18022530</v>
      </c>
      <c r="K130" s="52"/>
    </row>
    <row r="131" spans="1:11" s="57" customFormat="1" ht="21" x14ac:dyDescent="0.2">
      <c r="A131" s="62"/>
      <c r="C131" s="43"/>
      <c r="D131" s="44"/>
      <c r="E131" s="43" t="s">
        <v>203</v>
      </c>
      <c r="F131" s="28" t="s">
        <v>67</v>
      </c>
      <c r="G131" s="59"/>
      <c r="H131" s="217"/>
      <c r="I131" s="59"/>
      <c r="J131" s="56">
        <f>SUM('7.ความเชื่อมโยงพันธกิจ งปม.'!N75)</f>
        <v>17982530</v>
      </c>
      <c r="K131" s="52"/>
    </row>
    <row r="132" spans="1:11" s="31" customFormat="1" ht="21" x14ac:dyDescent="0.45">
      <c r="A132" s="32"/>
      <c r="C132" s="32"/>
      <c r="D132" s="33"/>
      <c r="E132" s="34"/>
      <c r="F132" s="35">
        <v>1</v>
      </c>
      <c r="G132" s="29" t="s">
        <v>68</v>
      </c>
      <c r="H132" s="217">
        <v>26</v>
      </c>
      <c r="I132" s="29" t="s">
        <v>239</v>
      </c>
      <c r="J132" s="87"/>
      <c r="K132" s="36"/>
    </row>
    <row r="133" spans="1:11" s="31" customFormat="1" ht="21" x14ac:dyDescent="0.45">
      <c r="A133" s="32"/>
      <c r="C133" s="32"/>
      <c r="D133" s="33"/>
      <c r="E133" s="34"/>
      <c r="F133" s="35">
        <v>2</v>
      </c>
      <c r="G133" s="29" t="s">
        <v>69</v>
      </c>
      <c r="H133" s="217"/>
      <c r="I133" s="29" t="s">
        <v>142</v>
      </c>
      <c r="J133" s="87"/>
      <c r="K133" s="36"/>
    </row>
    <row r="134" spans="1:11" s="31" customFormat="1" ht="21" x14ac:dyDescent="0.45">
      <c r="A134" s="32"/>
      <c r="C134" s="32"/>
      <c r="D134" s="33"/>
      <c r="E134" s="53"/>
      <c r="F134" s="35">
        <v>3</v>
      </c>
      <c r="G134" s="50" t="s">
        <v>70</v>
      </c>
      <c r="H134" s="217"/>
      <c r="I134" s="29" t="s">
        <v>83</v>
      </c>
      <c r="J134" s="87"/>
      <c r="K134" s="36"/>
    </row>
    <row r="135" spans="1:11" s="31" customFormat="1" ht="21" x14ac:dyDescent="0.45">
      <c r="A135" s="32"/>
      <c r="C135" s="32"/>
      <c r="D135" s="33"/>
      <c r="E135" s="34"/>
      <c r="F135" s="35">
        <v>4</v>
      </c>
      <c r="G135" s="50" t="s">
        <v>71</v>
      </c>
      <c r="H135" s="217"/>
      <c r="I135" s="29" t="s">
        <v>143</v>
      </c>
      <c r="J135" s="87"/>
      <c r="K135" s="36"/>
    </row>
    <row r="136" spans="1:11" s="31" customFormat="1" ht="21" x14ac:dyDescent="0.45">
      <c r="A136" s="32"/>
      <c r="C136" s="32"/>
      <c r="D136" s="33"/>
      <c r="E136" s="34"/>
      <c r="F136" s="35">
        <v>5</v>
      </c>
      <c r="G136" s="29" t="s">
        <v>72</v>
      </c>
      <c r="H136" s="217"/>
      <c r="I136" s="29" t="s">
        <v>144</v>
      </c>
      <c r="J136" s="87"/>
      <c r="K136" s="36"/>
    </row>
    <row r="137" spans="1:11" s="31" customFormat="1" ht="21" x14ac:dyDescent="0.45">
      <c r="A137" s="32"/>
      <c r="C137" s="32"/>
      <c r="D137" s="33"/>
      <c r="E137" s="34"/>
      <c r="F137" s="35">
        <v>6</v>
      </c>
      <c r="G137" s="29" t="s">
        <v>73</v>
      </c>
      <c r="H137" s="217"/>
      <c r="I137" s="29"/>
      <c r="J137" s="87"/>
      <c r="K137" s="36"/>
    </row>
    <row r="138" spans="1:11" s="31" customFormat="1" ht="21" x14ac:dyDescent="0.45">
      <c r="A138" s="32"/>
      <c r="C138" s="32"/>
      <c r="D138" s="33"/>
      <c r="E138" s="34"/>
      <c r="F138" s="35">
        <v>7</v>
      </c>
      <c r="G138" s="29" t="s">
        <v>74</v>
      </c>
      <c r="H138" s="217"/>
      <c r="I138" s="29"/>
      <c r="J138" s="87"/>
      <c r="K138" s="36"/>
    </row>
    <row r="139" spans="1:11" s="31" customFormat="1" ht="21" x14ac:dyDescent="0.45">
      <c r="A139" s="32"/>
      <c r="C139" s="32"/>
      <c r="D139" s="33"/>
      <c r="E139" s="34"/>
      <c r="F139" s="35">
        <v>8</v>
      </c>
      <c r="G139" s="29" t="s">
        <v>75</v>
      </c>
      <c r="H139" s="217">
        <v>27</v>
      </c>
      <c r="I139" s="29" t="s">
        <v>240</v>
      </c>
      <c r="J139" s="87"/>
      <c r="K139" s="36"/>
    </row>
    <row r="140" spans="1:11" s="31" customFormat="1" ht="21" x14ac:dyDescent="0.45">
      <c r="A140" s="32"/>
      <c r="C140" s="32"/>
      <c r="D140" s="33"/>
      <c r="E140" s="34"/>
      <c r="F140" s="35">
        <v>9</v>
      </c>
      <c r="G140" s="29" t="s">
        <v>76</v>
      </c>
      <c r="H140" s="217"/>
      <c r="I140" s="29" t="s">
        <v>145</v>
      </c>
      <c r="J140" s="87"/>
      <c r="K140" s="36"/>
    </row>
    <row r="141" spans="1:11" s="31" customFormat="1" ht="21" x14ac:dyDescent="0.45">
      <c r="A141" s="32"/>
      <c r="C141" s="32"/>
      <c r="D141" s="33"/>
      <c r="E141" s="34"/>
      <c r="F141" s="35">
        <v>10</v>
      </c>
      <c r="G141" s="29" t="s">
        <v>77</v>
      </c>
      <c r="H141" s="217"/>
      <c r="I141" s="29" t="s">
        <v>85</v>
      </c>
      <c r="J141" s="87"/>
      <c r="K141" s="36"/>
    </row>
    <row r="142" spans="1:11" s="31" customFormat="1" ht="21" x14ac:dyDescent="0.45">
      <c r="A142" s="32"/>
      <c r="C142" s="32"/>
      <c r="D142" s="33"/>
      <c r="E142" s="34"/>
      <c r="F142" s="35">
        <v>11</v>
      </c>
      <c r="G142" s="29" t="s">
        <v>78</v>
      </c>
      <c r="H142" s="217"/>
      <c r="I142" s="29"/>
      <c r="J142" s="87"/>
      <c r="K142" s="36"/>
    </row>
    <row r="143" spans="1:11" s="31" customFormat="1" ht="21" x14ac:dyDescent="0.45">
      <c r="A143" s="32"/>
      <c r="C143" s="32"/>
      <c r="D143" s="33"/>
      <c r="E143" s="34"/>
      <c r="F143" s="35"/>
      <c r="G143" s="29"/>
      <c r="H143" s="217"/>
      <c r="I143" s="29"/>
      <c r="J143" s="30"/>
      <c r="K143" s="36"/>
    </row>
    <row r="144" spans="1:11" s="31" customFormat="1" ht="21" x14ac:dyDescent="0.45">
      <c r="A144" s="32"/>
      <c r="C144" s="20"/>
      <c r="D144" s="21"/>
      <c r="E144" s="20" t="s">
        <v>204</v>
      </c>
      <c r="F144" s="28" t="s">
        <v>79</v>
      </c>
      <c r="G144" s="29"/>
      <c r="H144" s="217"/>
      <c r="I144" s="29"/>
      <c r="J144" s="30">
        <f>SUM('7.ความเชื่อมโยงพันธกิจ งปม.'!N76)</f>
        <v>40000</v>
      </c>
      <c r="K144" s="36"/>
    </row>
    <row r="145" spans="1:11" s="31" customFormat="1" ht="21" x14ac:dyDescent="0.45">
      <c r="A145" s="32"/>
      <c r="C145" s="32"/>
      <c r="D145" s="33"/>
      <c r="E145" s="34"/>
      <c r="F145" s="35">
        <v>1</v>
      </c>
      <c r="G145" s="29" t="s">
        <v>80</v>
      </c>
      <c r="H145" s="217">
        <v>28</v>
      </c>
      <c r="I145" s="31" t="s">
        <v>241</v>
      </c>
      <c r="J145" s="87"/>
      <c r="K145" s="36"/>
    </row>
    <row r="146" spans="1:11" s="31" customFormat="1" ht="21" x14ac:dyDescent="0.45">
      <c r="A146" s="32"/>
      <c r="C146" s="32"/>
      <c r="D146" s="33"/>
      <c r="E146" s="34"/>
      <c r="F146" s="35">
        <v>2</v>
      </c>
      <c r="G146" s="29" t="s">
        <v>81</v>
      </c>
      <c r="H146" s="217"/>
      <c r="I146" s="31" t="s">
        <v>306</v>
      </c>
      <c r="J146" s="87"/>
      <c r="K146" s="36"/>
    </row>
    <row r="147" spans="1:11" s="31" customFormat="1" ht="21" x14ac:dyDescent="0.45">
      <c r="A147" s="82"/>
      <c r="B147" s="93"/>
      <c r="C147" s="82"/>
      <c r="D147" s="92"/>
      <c r="E147" s="84"/>
      <c r="F147" s="282"/>
      <c r="G147" s="83" t="s">
        <v>82</v>
      </c>
      <c r="H147" s="227"/>
      <c r="I147" s="93"/>
      <c r="J147" s="283"/>
      <c r="K147" s="36"/>
    </row>
    <row r="148" spans="1:11" s="31" customFormat="1" ht="21" x14ac:dyDescent="0.45">
      <c r="A148" s="271"/>
      <c r="B148" s="272"/>
      <c r="C148" s="271"/>
      <c r="D148" s="278"/>
      <c r="E148" s="279"/>
      <c r="F148" s="280">
        <v>3</v>
      </c>
      <c r="G148" s="88" t="s">
        <v>84</v>
      </c>
      <c r="H148" s="243">
        <v>29</v>
      </c>
      <c r="I148" s="272" t="s">
        <v>279</v>
      </c>
      <c r="J148" s="281"/>
      <c r="K148" s="36"/>
    </row>
    <row r="149" spans="1:11" s="31" customFormat="1" ht="21" x14ac:dyDescent="0.45">
      <c r="A149" s="32"/>
      <c r="C149" s="32"/>
      <c r="D149" s="33"/>
      <c r="E149" s="34"/>
      <c r="F149" s="35">
        <v>4</v>
      </c>
      <c r="G149" s="29" t="s">
        <v>86</v>
      </c>
      <c r="H149" s="217"/>
      <c r="I149" s="29" t="s">
        <v>317</v>
      </c>
      <c r="J149" s="87"/>
      <c r="K149" s="36"/>
    </row>
    <row r="150" spans="1:11" s="31" customFormat="1" ht="21" x14ac:dyDescent="0.45">
      <c r="A150" s="32"/>
      <c r="C150" s="32"/>
      <c r="D150" s="33"/>
      <c r="E150" s="34"/>
      <c r="F150" s="35">
        <v>5</v>
      </c>
      <c r="G150" s="29" t="s">
        <v>87</v>
      </c>
      <c r="H150" s="217"/>
      <c r="I150" s="29" t="s">
        <v>312</v>
      </c>
      <c r="J150" s="87"/>
      <c r="K150" s="36"/>
    </row>
    <row r="151" spans="1:11" s="31" customFormat="1" ht="21" x14ac:dyDescent="0.45">
      <c r="A151" s="32"/>
      <c r="C151" s="32"/>
      <c r="D151" s="33"/>
      <c r="E151" s="34"/>
      <c r="F151" s="35">
        <v>6</v>
      </c>
      <c r="G151" s="29" t="s">
        <v>88</v>
      </c>
      <c r="H151" s="217"/>
      <c r="I151" s="29" t="s">
        <v>307</v>
      </c>
      <c r="J151" s="87"/>
      <c r="K151" s="36"/>
    </row>
    <row r="152" spans="1:11" s="31" customFormat="1" ht="21" x14ac:dyDescent="0.45">
      <c r="A152" s="32"/>
      <c r="C152" s="32"/>
      <c r="D152" s="33"/>
      <c r="E152" s="34"/>
      <c r="F152" s="35">
        <v>7</v>
      </c>
      <c r="G152" s="29" t="s">
        <v>89</v>
      </c>
      <c r="H152" s="217"/>
      <c r="I152" s="29" t="s">
        <v>308</v>
      </c>
      <c r="J152" s="87"/>
      <c r="K152" s="36"/>
    </row>
    <row r="153" spans="1:11" s="31" customFormat="1" ht="21" x14ac:dyDescent="0.45">
      <c r="A153" s="32"/>
      <c r="C153" s="32"/>
      <c r="D153" s="33"/>
      <c r="E153" s="34"/>
      <c r="F153" s="35"/>
      <c r="G153" s="29" t="s">
        <v>90</v>
      </c>
      <c r="H153" s="217"/>
      <c r="I153" s="29" t="s">
        <v>309</v>
      </c>
      <c r="J153" s="87"/>
      <c r="K153" s="36"/>
    </row>
    <row r="154" spans="1:11" s="31" customFormat="1" ht="21" x14ac:dyDescent="0.45">
      <c r="A154" s="32"/>
      <c r="C154" s="32"/>
      <c r="D154" s="33"/>
      <c r="E154" s="34"/>
      <c r="F154" s="35">
        <v>8</v>
      </c>
      <c r="G154" s="29" t="s">
        <v>91</v>
      </c>
      <c r="H154" s="217"/>
      <c r="I154" s="29" t="s">
        <v>310</v>
      </c>
      <c r="J154" s="87"/>
      <c r="K154" s="36"/>
    </row>
    <row r="155" spans="1:11" s="31" customFormat="1" ht="21" x14ac:dyDescent="0.45">
      <c r="A155" s="32"/>
      <c r="C155" s="32"/>
      <c r="D155" s="33"/>
      <c r="E155" s="34"/>
      <c r="F155" s="35"/>
      <c r="G155" s="29" t="s">
        <v>92</v>
      </c>
      <c r="H155" s="217"/>
      <c r="I155" s="29"/>
      <c r="J155" s="87"/>
      <c r="K155" s="36"/>
    </row>
    <row r="156" spans="1:11" s="31" customFormat="1" ht="21" x14ac:dyDescent="0.45">
      <c r="A156" s="32"/>
      <c r="C156" s="32"/>
      <c r="D156" s="33"/>
      <c r="E156" s="34"/>
      <c r="F156" s="35">
        <v>9</v>
      </c>
      <c r="G156" s="29" t="s">
        <v>93</v>
      </c>
      <c r="H156" s="217">
        <v>30</v>
      </c>
      <c r="I156" s="29" t="s">
        <v>280</v>
      </c>
      <c r="J156" s="87"/>
      <c r="K156" s="36"/>
    </row>
    <row r="157" spans="1:11" s="31" customFormat="1" ht="21" x14ac:dyDescent="0.45">
      <c r="A157" s="32"/>
      <c r="C157" s="32"/>
      <c r="D157" s="33"/>
      <c r="E157" s="34"/>
      <c r="F157" s="35"/>
      <c r="G157" s="29" t="s">
        <v>94</v>
      </c>
      <c r="H157" s="217"/>
      <c r="I157" s="29" t="s">
        <v>311</v>
      </c>
      <c r="J157" s="87"/>
      <c r="K157" s="36"/>
    </row>
    <row r="158" spans="1:11" s="31" customFormat="1" ht="21" x14ac:dyDescent="0.45">
      <c r="A158" s="32"/>
      <c r="C158" s="32"/>
      <c r="D158" s="33"/>
      <c r="E158" s="34"/>
      <c r="F158" s="35"/>
      <c r="G158" s="29"/>
      <c r="H158" s="217"/>
      <c r="I158" s="29" t="s">
        <v>312</v>
      </c>
      <c r="J158" s="87"/>
      <c r="K158" s="36"/>
    </row>
    <row r="159" spans="1:11" s="31" customFormat="1" ht="21" x14ac:dyDescent="0.45">
      <c r="A159" s="32"/>
      <c r="C159" s="32"/>
      <c r="D159" s="33"/>
      <c r="E159" s="34"/>
      <c r="F159" s="35"/>
      <c r="G159" s="29"/>
      <c r="H159" s="217"/>
      <c r="I159" s="29" t="s">
        <v>316</v>
      </c>
      <c r="J159" s="87"/>
      <c r="K159" s="36"/>
    </row>
    <row r="160" spans="1:11" s="31" customFormat="1" ht="21" x14ac:dyDescent="0.45">
      <c r="A160" s="32"/>
      <c r="C160" s="32"/>
      <c r="D160" s="33"/>
      <c r="E160" s="34"/>
      <c r="F160" s="35"/>
      <c r="G160" s="29"/>
      <c r="H160" s="217"/>
      <c r="I160" s="29" t="s">
        <v>313</v>
      </c>
      <c r="J160" s="87"/>
      <c r="K160" s="36"/>
    </row>
    <row r="161" spans="1:11" s="31" customFormat="1" ht="21" x14ac:dyDescent="0.45">
      <c r="A161" s="32"/>
      <c r="B161" s="29"/>
      <c r="C161" s="32"/>
      <c r="D161" s="33"/>
      <c r="E161" s="34"/>
      <c r="F161" s="35"/>
      <c r="G161" s="29"/>
      <c r="H161" s="217"/>
      <c r="I161" s="29" t="s">
        <v>314</v>
      </c>
      <c r="J161" s="87"/>
      <c r="K161" s="36"/>
    </row>
    <row r="162" spans="1:11" s="31" customFormat="1" ht="21" x14ac:dyDescent="0.45">
      <c r="A162" s="235"/>
      <c r="B162" s="236"/>
      <c r="C162" s="237"/>
      <c r="D162" s="238"/>
      <c r="E162" s="239"/>
      <c r="F162" s="240"/>
      <c r="G162" s="236"/>
      <c r="H162" s="241"/>
      <c r="I162" s="236" t="s">
        <v>315</v>
      </c>
      <c r="J162" s="242"/>
      <c r="K162" s="36"/>
    </row>
    <row r="163" spans="1:11" s="31" customFormat="1" ht="21" x14ac:dyDescent="0.45">
      <c r="A163" s="316" t="s">
        <v>220</v>
      </c>
      <c r="B163" s="317"/>
      <c r="C163" s="317"/>
      <c r="D163" s="317"/>
      <c r="E163" s="317"/>
      <c r="F163" s="317"/>
      <c r="G163" s="318"/>
      <c r="H163" s="244"/>
      <c r="I163" s="245"/>
      <c r="J163" s="246">
        <f>J165</f>
        <v>16009400</v>
      </c>
      <c r="K163" s="36"/>
    </row>
    <row r="164" spans="1:11" s="100" customFormat="1" ht="21" x14ac:dyDescent="0.45">
      <c r="A164" s="311" t="s">
        <v>218</v>
      </c>
      <c r="B164" s="312"/>
      <c r="C164" s="312"/>
      <c r="D164" s="312"/>
      <c r="E164" s="312"/>
      <c r="F164" s="312"/>
      <c r="G164" s="313"/>
      <c r="H164" s="243"/>
      <c r="I164" s="210"/>
      <c r="J164" s="105"/>
      <c r="K164" s="103"/>
    </row>
    <row r="165" spans="1:11" s="31" customFormat="1" ht="21" x14ac:dyDescent="0.45">
      <c r="A165" s="189" t="s">
        <v>179</v>
      </c>
      <c r="B165" s="314" t="s">
        <v>205</v>
      </c>
      <c r="C165" s="314"/>
      <c r="D165" s="314"/>
      <c r="E165" s="314"/>
      <c r="F165" s="314"/>
      <c r="G165" s="315"/>
      <c r="H165" s="217"/>
      <c r="I165" s="29"/>
      <c r="J165" s="56">
        <f>J166</f>
        <v>16009400</v>
      </c>
      <c r="K165" s="36"/>
    </row>
    <row r="166" spans="1:11" s="31" customFormat="1" ht="63" x14ac:dyDescent="0.45">
      <c r="A166" s="20"/>
      <c r="B166" s="48"/>
      <c r="C166" s="191">
        <v>1</v>
      </c>
      <c r="D166" s="104" t="s">
        <v>219</v>
      </c>
      <c r="E166" s="22"/>
      <c r="F166" s="192"/>
      <c r="G166" s="29"/>
      <c r="H166" s="217"/>
      <c r="I166" s="29"/>
      <c r="J166" s="30">
        <f>J167</f>
        <v>16009400</v>
      </c>
      <c r="K166" s="36"/>
    </row>
    <row r="167" spans="1:11" s="31" customFormat="1" ht="21" x14ac:dyDescent="0.45">
      <c r="A167" s="20"/>
      <c r="B167" s="48"/>
      <c r="C167" s="191"/>
      <c r="D167" s="104"/>
      <c r="E167" s="22">
        <v>1.1000000000000001</v>
      </c>
      <c r="F167" s="192" t="s">
        <v>95</v>
      </c>
      <c r="G167" s="29"/>
      <c r="H167" s="217"/>
      <c r="I167" s="29"/>
      <c r="J167" s="30">
        <f>SUM('7.ความเชื่อมโยงพันธกิจ งปม.'!N81)</f>
        <v>16009400</v>
      </c>
      <c r="K167" s="36"/>
    </row>
    <row r="168" spans="1:11" s="31" customFormat="1" ht="21" x14ac:dyDescent="0.45">
      <c r="A168" s="20"/>
      <c r="B168" s="48"/>
      <c r="C168" s="20"/>
      <c r="D168" s="21"/>
      <c r="E168" s="53"/>
      <c r="F168" s="54" t="s">
        <v>96</v>
      </c>
      <c r="G168" s="29" t="s">
        <v>97</v>
      </c>
      <c r="H168" s="217">
        <v>31</v>
      </c>
      <c r="I168" s="29" t="s">
        <v>242</v>
      </c>
      <c r="J168" s="87"/>
      <c r="K168" s="36"/>
    </row>
    <row r="169" spans="1:11" s="31" customFormat="1" ht="21" x14ac:dyDescent="0.45">
      <c r="A169" s="20"/>
      <c r="B169" s="48"/>
      <c r="C169" s="20"/>
      <c r="D169" s="21"/>
      <c r="E169" s="34"/>
      <c r="G169" s="29" t="s">
        <v>98</v>
      </c>
      <c r="H169" s="217"/>
      <c r="I169" s="29" t="s">
        <v>163</v>
      </c>
      <c r="J169" s="30"/>
      <c r="K169" s="36"/>
    </row>
    <row r="170" spans="1:11" s="31" customFormat="1" ht="21" x14ac:dyDescent="0.45">
      <c r="A170" s="82"/>
      <c r="B170" s="93"/>
      <c r="C170" s="89"/>
      <c r="D170" s="90"/>
      <c r="E170" s="84"/>
      <c r="F170" s="85"/>
      <c r="G170" s="83"/>
      <c r="H170" s="227"/>
      <c r="I170" s="83"/>
      <c r="J170" s="86"/>
      <c r="K170" s="36"/>
    </row>
    <row r="171" spans="1:11" s="31" customFormat="1" ht="21" x14ac:dyDescent="0.45">
      <c r="A171" s="316" t="s">
        <v>221</v>
      </c>
      <c r="B171" s="317"/>
      <c r="C171" s="317"/>
      <c r="D171" s="317"/>
      <c r="E171" s="317"/>
      <c r="F171" s="317"/>
      <c r="G171" s="318"/>
      <c r="H171" s="247"/>
      <c r="I171" s="245"/>
      <c r="J171" s="246">
        <f>J173</f>
        <v>61195860</v>
      </c>
      <c r="K171" s="36"/>
    </row>
    <row r="172" spans="1:11" s="100" customFormat="1" ht="21" x14ac:dyDescent="0.45">
      <c r="A172" s="311" t="s">
        <v>222</v>
      </c>
      <c r="B172" s="312"/>
      <c r="C172" s="312"/>
      <c r="D172" s="312"/>
      <c r="E172" s="312"/>
      <c r="F172" s="312"/>
      <c r="G172" s="313"/>
      <c r="H172" s="243"/>
      <c r="I172" s="210"/>
      <c r="J172" s="105"/>
      <c r="K172" s="103"/>
    </row>
    <row r="173" spans="1:11" s="31" customFormat="1" ht="21" x14ac:dyDescent="0.45">
      <c r="A173" s="189" t="s">
        <v>179</v>
      </c>
      <c r="B173" s="319" t="s">
        <v>99</v>
      </c>
      <c r="C173" s="319"/>
      <c r="D173" s="319"/>
      <c r="E173" s="319"/>
      <c r="F173" s="319"/>
      <c r="G173" s="320"/>
      <c r="H173" s="217"/>
      <c r="I173" s="29"/>
      <c r="J173" s="30">
        <f>J174+J184</f>
        <v>61195860</v>
      </c>
      <c r="K173" s="36"/>
    </row>
    <row r="174" spans="1:11" s="57" customFormat="1" ht="42" x14ac:dyDescent="0.2">
      <c r="A174" s="43"/>
      <c r="B174" s="58"/>
      <c r="C174" s="43">
        <v>1.1000000000000001</v>
      </c>
      <c r="D174" s="44" t="s">
        <v>153</v>
      </c>
      <c r="E174" s="62"/>
      <c r="G174" s="59"/>
      <c r="H174" s="217"/>
      <c r="I174" s="59"/>
      <c r="J174" s="56">
        <f>J175</f>
        <v>29620490</v>
      </c>
      <c r="K174" s="52"/>
    </row>
    <row r="175" spans="1:11" s="31" customFormat="1" ht="21" x14ac:dyDescent="0.45">
      <c r="A175" s="20"/>
      <c r="B175" s="48"/>
      <c r="C175" s="20"/>
      <c r="D175" s="21"/>
      <c r="E175" s="22" t="s">
        <v>7</v>
      </c>
      <c r="F175" s="28" t="s">
        <v>100</v>
      </c>
      <c r="G175" s="29"/>
      <c r="H175" s="217"/>
      <c r="I175" s="29"/>
      <c r="J175" s="30">
        <f>SUM('7.ความเชื่อมโยงพันธกิจ งปม.'!N86)</f>
        <v>29620490</v>
      </c>
      <c r="K175" s="36"/>
    </row>
    <row r="176" spans="1:11" s="31" customFormat="1" ht="21" x14ac:dyDescent="0.45">
      <c r="A176" s="20"/>
      <c r="B176" s="48"/>
      <c r="C176" s="20"/>
      <c r="D176" s="21"/>
      <c r="E176" s="34"/>
      <c r="F176" s="35">
        <v>1</v>
      </c>
      <c r="G176" s="29" t="s">
        <v>101</v>
      </c>
      <c r="H176" s="217">
        <v>32</v>
      </c>
      <c r="I176" s="29" t="s">
        <v>243</v>
      </c>
      <c r="J176" s="87"/>
      <c r="K176" s="36"/>
    </row>
    <row r="177" spans="1:11" s="31" customFormat="1" ht="21" x14ac:dyDescent="0.45">
      <c r="A177" s="20"/>
      <c r="B177" s="48"/>
      <c r="C177" s="20"/>
      <c r="D177" s="21"/>
      <c r="E177" s="53"/>
      <c r="F177" s="35">
        <v>2</v>
      </c>
      <c r="G177" s="60" t="s">
        <v>102</v>
      </c>
      <c r="H177" s="217"/>
      <c r="I177" s="29" t="s">
        <v>103</v>
      </c>
      <c r="J177" s="87"/>
      <c r="K177" s="36"/>
    </row>
    <row r="178" spans="1:11" s="31" customFormat="1" ht="21" x14ac:dyDescent="0.45">
      <c r="A178" s="20"/>
      <c r="B178" s="48"/>
      <c r="C178" s="20"/>
      <c r="D178" s="21"/>
      <c r="E178" s="53"/>
      <c r="F178" s="35"/>
      <c r="G178" s="60" t="s">
        <v>104</v>
      </c>
      <c r="H178" s="217"/>
      <c r="I178" s="29" t="s">
        <v>105</v>
      </c>
      <c r="J178" s="87"/>
      <c r="K178" s="36"/>
    </row>
    <row r="179" spans="1:11" s="31" customFormat="1" ht="21" x14ac:dyDescent="0.45">
      <c r="A179" s="20"/>
      <c r="B179" s="48"/>
      <c r="C179" s="20"/>
      <c r="D179" s="21"/>
      <c r="E179" s="53"/>
      <c r="F179" s="35">
        <v>3</v>
      </c>
      <c r="G179" s="60" t="s">
        <v>106</v>
      </c>
      <c r="H179" s="217"/>
      <c r="I179" s="29"/>
      <c r="J179" s="87"/>
      <c r="K179" s="36"/>
    </row>
    <row r="180" spans="1:11" s="31" customFormat="1" ht="21" x14ac:dyDescent="0.45">
      <c r="A180" s="20"/>
      <c r="B180" s="48"/>
      <c r="C180" s="20"/>
      <c r="D180" s="21"/>
      <c r="E180" s="53"/>
      <c r="F180" s="35"/>
      <c r="G180" s="60" t="s">
        <v>107</v>
      </c>
      <c r="H180" s="217">
        <v>33</v>
      </c>
      <c r="I180" s="29" t="s">
        <v>281</v>
      </c>
      <c r="J180" s="87"/>
      <c r="K180" s="36"/>
    </row>
    <row r="181" spans="1:11" s="31" customFormat="1" ht="21" x14ac:dyDescent="0.45">
      <c r="A181" s="20"/>
      <c r="B181" s="48"/>
      <c r="C181" s="20"/>
      <c r="D181" s="21"/>
      <c r="E181" s="53"/>
      <c r="F181" s="35">
        <v>4</v>
      </c>
      <c r="G181" s="60" t="s">
        <v>108</v>
      </c>
      <c r="H181" s="217"/>
      <c r="I181" s="29" t="s">
        <v>282</v>
      </c>
      <c r="J181" s="87"/>
      <c r="K181" s="36"/>
    </row>
    <row r="182" spans="1:11" s="31" customFormat="1" ht="21" x14ac:dyDescent="0.45">
      <c r="A182" s="20"/>
      <c r="B182" s="48"/>
      <c r="C182" s="20"/>
      <c r="D182" s="21"/>
      <c r="E182" s="53"/>
      <c r="F182" s="35"/>
      <c r="G182" s="60" t="s">
        <v>109</v>
      </c>
      <c r="H182" s="217"/>
      <c r="I182" s="29"/>
      <c r="J182" s="87"/>
      <c r="K182" s="36"/>
    </row>
    <row r="183" spans="1:11" s="31" customFormat="1" ht="21" x14ac:dyDescent="0.45">
      <c r="A183" s="20"/>
      <c r="B183" s="48"/>
      <c r="C183" s="20"/>
      <c r="D183" s="21"/>
      <c r="E183" s="53"/>
      <c r="F183" s="35">
        <v>5</v>
      </c>
      <c r="G183" s="60" t="s">
        <v>110</v>
      </c>
      <c r="H183" s="217"/>
      <c r="I183" s="29"/>
      <c r="J183" s="87"/>
      <c r="K183" s="36"/>
    </row>
    <row r="184" spans="1:11" s="31" customFormat="1" ht="84" x14ac:dyDescent="0.45">
      <c r="A184" s="32"/>
      <c r="C184" s="43">
        <v>1.2</v>
      </c>
      <c r="D184" s="231" t="s">
        <v>154</v>
      </c>
      <c r="E184" s="32"/>
      <c r="G184" s="29"/>
      <c r="H184" s="217"/>
      <c r="I184" s="29"/>
      <c r="J184" s="56">
        <f>J185</f>
        <v>31575370</v>
      </c>
      <c r="K184" s="36"/>
    </row>
    <row r="185" spans="1:11" s="31" customFormat="1" ht="21" x14ac:dyDescent="0.45">
      <c r="A185" s="32"/>
      <c r="C185" s="20"/>
      <c r="D185" s="21"/>
      <c r="E185" s="22" t="s">
        <v>27</v>
      </c>
      <c r="F185" s="28" t="s">
        <v>111</v>
      </c>
      <c r="G185" s="29"/>
      <c r="H185" s="217"/>
      <c r="I185" s="29"/>
      <c r="J185" s="30">
        <f>SUM('7.ความเชื่อมโยงพันธกิจ งปม.'!N97)</f>
        <v>31575370</v>
      </c>
      <c r="K185" s="36"/>
    </row>
    <row r="186" spans="1:11" s="31" customFormat="1" ht="21" x14ac:dyDescent="0.45">
      <c r="A186" s="32"/>
      <c r="C186" s="20"/>
      <c r="D186" s="21"/>
      <c r="E186" s="53"/>
      <c r="F186" s="35">
        <v>1</v>
      </c>
      <c r="G186" s="60" t="s">
        <v>112</v>
      </c>
      <c r="H186" s="217">
        <v>34</v>
      </c>
      <c r="I186" s="29" t="s">
        <v>244</v>
      </c>
      <c r="J186" s="87"/>
      <c r="K186" s="36"/>
    </row>
    <row r="187" spans="1:11" s="31" customFormat="1" ht="21" x14ac:dyDescent="0.45">
      <c r="A187" s="32"/>
      <c r="C187" s="20"/>
      <c r="D187" s="21"/>
      <c r="E187" s="34"/>
      <c r="F187" s="35">
        <v>2</v>
      </c>
      <c r="G187" s="60" t="s">
        <v>113</v>
      </c>
      <c r="H187" s="217"/>
      <c r="I187" s="29" t="s">
        <v>147</v>
      </c>
      <c r="J187" s="87"/>
      <c r="K187" s="36"/>
    </row>
    <row r="188" spans="1:11" s="31" customFormat="1" ht="21" x14ac:dyDescent="0.45">
      <c r="A188" s="32"/>
      <c r="C188" s="20"/>
      <c r="D188" s="21"/>
      <c r="E188" s="34"/>
      <c r="F188" s="35"/>
      <c r="G188" s="60" t="s">
        <v>114</v>
      </c>
      <c r="H188" s="217"/>
      <c r="I188" s="29" t="s">
        <v>146</v>
      </c>
      <c r="J188" s="87"/>
      <c r="K188" s="36"/>
    </row>
    <row r="189" spans="1:11" s="31" customFormat="1" ht="21" x14ac:dyDescent="0.45">
      <c r="A189" s="32"/>
      <c r="C189" s="20"/>
      <c r="D189" s="21"/>
      <c r="E189" s="34"/>
      <c r="F189" s="35">
        <v>3</v>
      </c>
      <c r="G189" s="60" t="s">
        <v>115</v>
      </c>
      <c r="H189" s="217"/>
      <c r="I189" s="29" t="s">
        <v>284</v>
      </c>
      <c r="J189" s="87"/>
      <c r="K189" s="36"/>
    </row>
    <row r="190" spans="1:11" s="31" customFormat="1" ht="21" x14ac:dyDescent="0.45">
      <c r="A190" s="32"/>
      <c r="C190" s="20"/>
      <c r="D190" s="21"/>
      <c r="E190" s="53"/>
      <c r="F190" s="35"/>
      <c r="G190" s="29" t="s">
        <v>116</v>
      </c>
      <c r="H190" s="217"/>
      <c r="I190" s="29" t="s">
        <v>283</v>
      </c>
      <c r="J190" s="87"/>
      <c r="K190" s="36"/>
    </row>
    <row r="191" spans="1:11" s="31" customFormat="1" ht="17.25" customHeight="1" x14ac:dyDescent="0.45">
      <c r="A191" s="32"/>
      <c r="C191" s="20"/>
      <c r="D191" s="21"/>
      <c r="E191" s="53"/>
      <c r="F191" s="35"/>
      <c r="G191" s="29"/>
      <c r="H191" s="217"/>
      <c r="I191" s="29"/>
      <c r="J191" s="30"/>
      <c r="K191" s="36"/>
    </row>
    <row r="192" spans="1:11" s="31" customFormat="1" ht="21" x14ac:dyDescent="0.45">
      <c r="A192" s="32"/>
      <c r="C192" s="20"/>
      <c r="D192" s="21"/>
      <c r="E192" s="53"/>
      <c r="F192" s="35"/>
      <c r="G192" s="29"/>
      <c r="H192" s="217">
        <v>35</v>
      </c>
      <c r="I192" s="29" t="s">
        <v>285</v>
      </c>
      <c r="J192" s="30"/>
      <c r="K192" s="36"/>
    </row>
    <row r="193" spans="1:11" s="31" customFormat="1" ht="21" x14ac:dyDescent="0.45">
      <c r="A193" s="32"/>
      <c r="C193" s="20"/>
      <c r="D193" s="21"/>
      <c r="E193" s="53"/>
      <c r="F193" s="35"/>
      <c r="G193" s="29"/>
      <c r="H193" s="217"/>
      <c r="I193" s="29" t="s">
        <v>286</v>
      </c>
      <c r="J193" s="30"/>
      <c r="K193" s="36"/>
    </row>
    <row r="194" spans="1:11" s="31" customFormat="1" ht="21" x14ac:dyDescent="0.45">
      <c r="A194" s="32"/>
      <c r="C194" s="20"/>
      <c r="D194" s="21"/>
      <c r="E194" s="53"/>
      <c r="F194" s="35"/>
      <c r="G194" s="29"/>
      <c r="H194" s="217"/>
      <c r="I194" s="29" t="s">
        <v>287</v>
      </c>
      <c r="J194" s="30"/>
      <c r="K194" s="36"/>
    </row>
    <row r="195" spans="1:11" s="31" customFormat="1" ht="21" x14ac:dyDescent="0.45">
      <c r="A195" s="32"/>
      <c r="C195" s="20"/>
      <c r="D195" s="21"/>
      <c r="E195" s="53"/>
      <c r="F195" s="35"/>
      <c r="G195" s="29"/>
      <c r="H195" s="217"/>
      <c r="I195" s="29"/>
      <c r="J195" s="30"/>
      <c r="K195" s="36"/>
    </row>
    <row r="196" spans="1:11" s="31" customFormat="1" ht="21" x14ac:dyDescent="0.45">
      <c r="A196" s="32"/>
      <c r="C196" s="20"/>
      <c r="D196" s="21"/>
      <c r="E196" s="53"/>
      <c r="F196" s="35"/>
      <c r="G196" s="29"/>
      <c r="H196" s="217">
        <v>36</v>
      </c>
      <c r="I196" s="29" t="s">
        <v>245</v>
      </c>
      <c r="J196" s="30"/>
      <c r="K196" s="36"/>
    </row>
    <row r="197" spans="1:11" s="31" customFormat="1" ht="21" x14ac:dyDescent="0.45">
      <c r="A197" s="32"/>
      <c r="C197" s="20"/>
      <c r="D197" s="21"/>
      <c r="E197" s="53"/>
      <c r="F197" s="35"/>
      <c r="G197" s="29"/>
      <c r="H197" s="217"/>
      <c r="I197" s="29" t="s">
        <v>167</v>
      </c>
      <c r="J197" s="30"/>
      <c r="K197" s="36"/>
    </row>
    <row r="198" spans="1:11" s="31" customFormat="1" ht="21" x14ac:dyDescent="0.45">
      <c r="A198" s="32"/>
      <c r="C198" s="20"/>
      <c r="D198" s="21"/>
      <c r="E198" s="53"/>
      <c r="F198" s="35"/>
      <c r="G198" s="29"/>
      <c r="H198" s="217"/>
      <c r="I198" s="29" t="s">
        <v>148</v>
      </c>
      <c r="J198" s="30"/>
      <c r="K198" s="36"/>
    </row>
    <row r="199" spans="1:11" s="31" customFormat="1" ht="21" x14ac:dyDescent="0.45">
      <c r="A199" s="32"/>
      <c r="C199" s="20"/>
      <c r="D199" s="21"/>
      <c r="E199" s="53"/>
      <c r="F199" s="35"/>
      <c r="G199" s="29"/>
      <c r="H199" s="217"/>
      <c r="I199" s="29" t="s">
        <v>149</v>
      </c>
      <c r="J199" s="30"/>
      <c r="K199" s="36"/>
    </row>
    <row r="200" spans="1:11" s="31" customFormat="1" ht="21" x14ac:dyDescent="0.45">
      <c r="A200" s="32"/>
      <c r="C200" s="20"/>
      <c r="D200" s="21"/>
      <c r="E200" s="53"/>
      <c r="F200" s="35"/>
      <c r="G200" s="29"/>
      <c r="H200" s="217"/>
      <c r="I200" s="29"/>
      <c r="J200" s="30"/>
      <c r="K200" s="36"/>
    </row>
    <row r="201" spans="1:11" s="31" customFormat="1" ht="21" x14ac:dyDescent="0.45">
      <c r="A201" s="32"/>
      <c r="C201" s="20"/>
      <c r="D201" s="21"/>
      <c r="E201" s="34"/>
      <c r="F201" s="37"/>
      <c r="G201" s="29"/>
      <c r="H201" s="217">
        <v>37</v>
      </c>
      <c r="I201" s="29" t="s">
        <v>288</v>
      </c>
      <c r="J201" s="30"/>
      <c r="K201" s="36"/>
    </row>
    <row r="202" spans="1:11" s="31" customFormat="1" ht="21" x14ac:dyDescent="0.45">
      <c r="A202" s="32"/>
      <c r="C202" s="20"/>
      <c r="D202" s="21"/>
      <c r="E202" s="34"/>
      <c r="F202" s="37"/>
      <c r="G202" s="29"/>
      <c r="H202" s="217"/>
      <c r="I202" s="29" t="s">
        <v>289</v>
      </c>
      <c r="J202" s="30"/>
      <c r="K202" s="36"/>
    </row>
    <row r="203" spans="1:11" s="31" customFormat="1" ht="21" x14ac:dyDescent="0.45">
      <c r="A203" s="32"/>
      <c r="C203" s="20"/>
      <c r="D203" s="21"/>
      <c r="E203" s="34"/>
      <c r="F203" s="37"/>
      <c r="G203" s="29"/>
      <c r="H203" s="217"/>
      <c r="I203" s="29" t="s">
        <v>290</v>
      </c>
      <c r="J203" s="30"/>
      <c r="K203" s="36"/>
    </row>
    <row r="204" spans="1:11" s="31" customFormat="1" ht="21" x14ac:dyDescent="0.45">
      <c r="A204" s="32"/>
      <c r="C204" s="20"/>
      <c r="D204" s="21"/>
      <c r="E204" s="34"/>
      <c r="F204" s="37"/>
      <c r="G204" s="29"/>
      <c r="H204" s="217"/>
      <c r="I204" s="29"/>
      <c r="J204" s="30"/>
      <c r="K204" s="36"/>
    </row>
    <row r="205" spans="1:11" s="31" customFormat="1" ht="21" x14ac:dyDescent="0.45">
      <c r="A205" s="32"/>
      <c r="C205" s="20"/>
      <c r="D205" s="21"/>
      <c r="E205" s="34"/>
      <c r="F205" s="37"/>
      <c r="G205" s="29"/>
      <c r="H205" s="217">
        <v>38</v>
      </c>
      <c r="I205" s="29" t="s">
        <v>291</v>
      </c>
      <c r="J205" s="30"/>
      <c r="K205" s="36"/>
    </row>
    <row r="206" spans="1:11" s="31" customFormat="1" ht="21" x14ac:dyDescent="0.45">
      <c r="A206" s="32"/>
      <c r="C206" s="20"/>
      <c r="D206" s="21"/>
      <c r="E206" s="34"/>
      <c r="F206" s="37"/>
      <c r="G206" s="29"/>
      <c r="H206" s="217"/>
      <c r="I206" s="29" t="s">
        <v>292</v>
      </c>
      <c r="J206" s="30"/>
      <c r="K206" s="36"/>
    </row>
    <row r="207" spans="1:11" s="31" customFormat="1" ht="21" x14ac:dyDescent="0.45">
      <c r="A207" s="32"/>
      <c r="C207" s="20"/>
      <c r="D207" s="21"/>
      <c r="E207" s="34"/>
      <c r="F207" s="37"/>
      <c r="G207" s="29"/>
      <c r="H207" s="217"/>
      <c r="I207" s="29" t="s">
        <v>293</v>
      </c>
      <c r="J207" s="30"/>
      <c r="K207" s="36"/>
    </row>
    <row r="208" spans="1:11" s="31" customFormat="1" ht="21" x14ac:dyDescent="0.45">
      <c r="A208" s="32"/>
      <c r="C208" s="20"/>
      <c r="D208" s="21"/>
      <c r="E208" s="34"/>
      <c r="F208" s="37"/>
      <c r="G208" s="29"/>
      <c r="H208" s="217"/>
      <c r="I208" s="29"/>
      <c r="J208" s="30"/>
      <c r="K208" s="36"/>
    </row>
    <row r="209" spans="1:11" s="31" customFormat="1" ht="21" x14ac:dyDescent="0.45">
      <c r="A209" s="32"/>
      <c r="C209" s="20"/>
      <c r="D209" s="21"/>
      <c r="E209" s="34"/>
      <c r="F209" s="37"/>
      <c r="G209" s="29"/>
      <c r="H209" s="217">
        <v>39</v>
      </c>
      <c r="I209" s="29" t="s">
        <v>291</v>
      </c>
      <c r="J209" s="30"/>
      <c r="K209" s="36"/>
    </row>
    <row r="210" spans="1:11" s="31" customFormat="1" ht="21" x14ac:dyDescent="0.45">
      <c r="A210" s="32"/>
      <c r="C210" s="20"/>
      <c r="D210" s="21"/>
      <c r="E210" s="34"/>
      <c r="F210" s="37"/>
      <c r="G210" s="29"/>
      <c r="H210" s="217"/>
      <c r="I210" s="29" t="s">
        <v>294</v>
      </c>
      <c r="J210" s="30"/>
      <c r="K210" s="36"/>
    </row>
    <row r="211" spans="1:11" s="31" customFormat="1" ht="21" x14ac:dyDescent="0.45">
      <c r="A211" s="32"/>
      <c r="C211" s="20"/>
      <c r="D211" s="21"/>
      <c r="E211" s="34"/>
      <c r="F211" s="37"/>
      <c r="G211" s="29"/>
      <c r="H211" s="217"/>
      <c r="I211" s="29" t="s">
        <v>295</v>
      </c>
      <c r="J211" s="30"/>
      <c r="K211" s="36"/>
    </row>
    <row r="212" spans="1:11" s="31" customFormat="1" ht="21" x14ac:dyDescent="0.45">
      <c r="A212" s="32"/>
      <c r="C212" s="20"/>
      <c r="D212" s="21"/>
      <c r="E212" s="34"/>
      <c r="F212" s="37"/>
      <c r="G212" s="29"/>
      <c r="H212" s="217"/>
      <c r="I212" s="29"/>
      <c r="J212" s="30"/>
      <c r="K212" s="36"/>
    </row>
    <row r="213" spans="1:11" s="31" customFormat="1" ht="21" x14ac:dyDescent="0.45">
      <c r="A213" s="32"/>
      <c r="C213" s="20"/>
      <c r="D213" s="21"/>
      <c r="E213" s="34"/>
      <c r="F213" s="37"/>
      <c r="G213" s="29"/>
      <c r="H213" s="217">
        <v>40</v>
      </c>
      <c r="I213" s="29" t="s">
        <v>296</v>
      </c>
      <c r="J213" s="30"/>
      <c r="K213" s="36"/>
    </row>
    <row r="214" spans="1:11" s="31" customFormat="1" ht="21" x14ac:dyDescent="0.45">
      <c r="A214" s="32"/>
      <c r="C214" s="20"/>
      <c r="D214" s="21"/>
      <c r="E214" s="34"/>
      <c r="F214" s="37"/>
      <c r="G214" s="29"/>
      <c r="H214" s="217"/>
      <c r="I214" s="29" t="s">
        <v>297</v>
      </c>
      <c r="J214" s="30"/>
      <c r="K214" s="36"/>
    </row>
    <row r="215" spans="1:11" s="31" customFormat="1" ht="21" x14ac:dyDescent="0.45">
      <c r="A215" s="32"/>
      <c r="C215" s="20"/>
      <c r="D215" s="21"/>
      <c r="E215" s="34"/>
      <c r="F215" s="37"/>
      <c r="G215" s="29"/>
      <c r="H215" s="217"/>
      <c r="I215" s="29" t="s">
        <v>298</v>
      </c>
      <c r="J215" s="30"/>
      <c r="K215" s="36"/>
    </row>
    <row r="216" spans="1:11" s="31" customFormat="1" ht="21" x14ac:dyDescent="0.45">
      <c r="A216" s="32"/>
      <c r="C216" s="20"/>
      <c r="D216" s="21"/>
      <c r="E216" s="34"/>
      <c r="F216" s="37"/>
      <c r="G216" s="29"/>
      <c r="H216" s="217"/>
      <c r="I216" s="29"/>
      <c r="J216" s="30"/>
      <c r="K216" s="36"/>
    </row>
    <row r="217" spans="1:11" s="31" customFormat="1" ht="21" x14ac:dyDescent="0.45">
      <c r="A217" s="32"/>
      <c r="C217" s="20"/>
      <c r="D217" s="21"/>
      <c r="E217" s="34"/>
      <c r="F217" s="37"/>
      <c r="G217" s="29"/>
      <c r="H217" s="217">
        <v>41</v>
      </c>
      <c r="I217" s="29" t="s">
        <v>246</v>
      </c>
      <c r="J217" s="30"/>
      <c r="K217" s="36"/>
    </row>
    <row r="218" spans="1:11" s="31" customFormat="1" ht="21" x14ac:dyDescent="0.45">
      <c r="A218" s="32"/>
      <c r="C218" s="20"/>
      <c r="D218" s="21"/>
      <c r="E218" s="34"/>
      <c r="F218" s="37"/>
      <c r="G218" s="29"/>
      <c r="H218" s="217"/>
      <c r="I218" s="29" t="s">
        <v>150</v>
      </c>
      <c r="J218" s="30"/>
      <c r="K218" s="36"/>
    </row>
    <row r="219" spans="1:11" s="31" customFormat="1" ht="21" x14ac:dyDescent="0.45">
      <c r="A219" s="32"/>
      <c r="C219" s="20"/>
      <c r="D219" s="21"/>
      <c r="E219" s="34"/>
      <c r="F219" s="37"/>
      <c r="G219" s="29"/>
      <c r="H219" s="217"/>
      <c r="I219" s="29" t="s">
        <v>299</v>
      </c>
      <c r="J219" s="30"/>
      <c r="K219" s="36"/>
    </row>
    <row r="220" spans="1:11" s="31" customFormat="1" ht="21" x14ac:dyDescent="0.45">
      <c r="A220" s="325" t="s">
        <v>226</v>
      </c>
      <c r="B220" s="326"/>
      <c r="C220" s="326"/>
      <c r="D220" s="326"/>
      <c r="E220" s="326"/>
      <c r="F220" s="326"/>
      <c r="G220" s="327"/>
      <c r="H220" s="244"/>
      <c r="I220" s="245"/>
      <c r="J220" s="246">
        <f>J222</f>
        <v>7207960</v>
      </c>
      <c r="K220" s="36"/>
    </row>
    <row r="221" spans="1:11" s="100" customFormat="1" ht="21" x14ac:dyDescent="0.45">
      <c r="A221" s="328" t="s">
        <v>223</v>
      </c>
      <c r="B221" s="329"/>
      <c r="C221" s="329"/>
      <c r="D221" s="329"/>
      <c r="E221" s="329"/>
      <c r="F221" s="329"/>
      <c r="G221" s="330"/>
      <c r="H221" s="243"/>
      <c r="I221" s="210"/>
      <c r="J221" s="105"/>
      <c r="K221" s="103"/>
    </row>
    <row r="222" spans="1:11" s="31" customFormat="1" ht="21" x14ac:dyDescent="0.45">
      <c r="A222" s="189" t="s">
        <v>179</v>
      </c>
      <c r="B222" s="309" t="s">
        <v>117</v>
      </c>
      <c r="C222" s="309"/>
      <c r="D222" s="309"/>
      <c r="E222" s="309"/>
      <c r="F222" s="309"/>
      <c r="G222" s="310"/>
      <c r="H222" s="217"/>
      <c r="I222" s="29"/>
      <c r="J222" s="56">
        <f>J223</f>
        <v>7207960</v>
      </c>
      <c r="K222" s="36"/>
    </row>
    <row r="223" spans="1:11" s="31" customFormat="1" ht="63" x14ac:dyDescent="0.45">
      <c r="A223" s="32"/>
      <c r="C223" s="43">
        <v>1.1000000000000001</v>
      </c>
      <c r="D223" s="104" t="s">
        <v>118</v>
      </c>
      <c r="E223" s="22"/>
      <c r="F223" s="23"/>
      <c r="G223" s="47"/>
      <c r="H223" s="217"/>
      <c r="I223" s="29"/>
      <c r="J223" s="56">
        <f>SUM('7.ความเชื่อมโยงพันธกิจ งปม.'!N105)</f>
        <v>7207960</v>
      </c>
      <c r="K223" s="36"/>
    </row>
    <row r="224" spans="1:11" s="31" customFormat="1" ht="21" x14ac:dyDescent="0.45">
      <c r="A224" s="32"/>
      <c r="C224" s="20"/>
      <c r="D224" s="21"/>
      <c r="E224" s="34" t="s">
        <v>7</v>
      </c>
      <c r="F224" s="61" t="s">
        <v>119</v>
      </c>
      <c r="G224" s="29"/>
      <c r="H224" s="217">
        <v>42</v>
      </c>
      <c r="I224" s="29" t="s">
        <v>247</v>
      </c>
      <c r="J224" s="30"/>
      <c r="K224" s="36" t="s">
        <v>161</v>
      </c>
    </row>
    <row r="225" spans="1:11" s="31" customFormat="1" ht="21" x14ac:dyDescent="0.45">
      <c r="A225" s="32"/>
      <c r="C225" s="20"/>
      <c r="D225" s="21"/>
      <c r="E225" s="34"/>
      <c r="F225" s="61" t="s">
        <v>120</v>
      </c>
      <c r="G225" s="29"/>
      <c r="H225" s="217"/>
      <c r="I225" s="29" t="s">
        <v>151</v>
      </c>
      <c r="J225" s="30"/>
      <c r="K225" s="36" t="s">
        <v>159</v>
      </c>
    </row>
    <row r="226" spans="1:11" s="31" customFormat="1" ht="21" x14ac:dyDescent="0.45">
      <c r="A226" s="32"/>
      <c r="C226" s="20"/>
      <c r="D226" s="21"/>
      <c r="E226" s="34" t="s">
        <v>20</v>
      </c>
      <c r="F226" s="61" t="s">
        <v>121</v>
      </c>
      <c r="G226" s="29"/>
      <c r="H226" s="217"/>
      <c r="I226" s="29"/>
      <c r="J226" s="30"/>
      <c r="K226" s="36"/>
    </row>
    <row r="227" spans="1:11" s="31" customFormat="1" ht="21" x14ac:dyDescent="0.45">
      <c r="A227" s="32"/>
      <c r="C227" s="20"/>
      <c r="D227" s="21"/>
      <c r="E227" s="53" t="s">
        <v>122</v>
      </c>
      <c r="F227" s="61" t="s">
        <v>123</v>
      </c>
      <c r="G227" s="29"/>
      <c r="H227" s="217"/>
      <c r="I227" s="29"/>
      <c r="J227" s="30"/>
      <c r="K227" s="36"/>
    </row>
    <row r="228" spans="1:11" s="31" customFormat="1" ht="21" x14ac:dyDescent="0.45">
      <c r="A228" s="32"/>
      <c r="C228" s="20"/>
      <c r="D228" s="21"/>
      <c r="E228" s="62"/>
      <c r="F228" s="61" t="s">
        <v>124</v>
      </c>
      <c r="G228" s="29"/>
      <c r="H228" s="217"/>
      <c r="I228" s="29"/>
      <c r="J228" s="30"/>
      <c r="K228" s="36"/>
    </row>
    <row r="229" spans="1:11" s="31" customFormat="1" ht="21" x14ac:dyDescent="0.45">
      <c r="A229" s="32"/>
      <c r="C229" s="20"/>
      <c r="D229" s="21"/>
      <c r="E229" s="53"/>
      <c r="F229" s="61" t="s">
        <v>125</v>
      </c>
      <c r="G229" s="29"/>
      <c r="H229" s="217"/>
      <c r="I229" s="29"/>
      <c r="J229" s="30"/>
      <c r="K229" s="36"/>
    </row>
    <row r="230" spans="1:11" s="31" customFormat="1" ht="21" x14ac:dyDescent="0.45">
      <c r="A230" s="32"/>
      <c r="C230" s="20"/>
      <c r="D230" s="21"/>
      <c r="E230" s="53" t="s">
        <v>126</v>
      </c>
      <c r="F230" s="61" t="s">
        <v>127</v>
      </c>
      <c r="G230" s="29"/>
      <c r="H230" s="216"/>
      <c r="I230" s="29"/>
      <c r="J230" s="30"/>
      <c r="K230" s="36"/>
    </row>
    <row r="231" spans="1:11" s="31" customFormat="1" ht="21" x14ac:dyDescent="0.45">
      <c r="A231" s="32"/>
      <c r="C231" s="20"/>
      <c r="D231" s="21"/>
      <c r="E231" s="53"/>
      <c r="F231" s="61" t="s">
        <v>128</v>
      </c>
      <c r="G231" s="29"/>
      <c r="H231" s="216"/>
      <c r="I231" s="29"/>
      <c r="J231" s="30"/>
      <c r="K231" s="36"/>
    </row>
    <row r="232" spans="1:11" s="31" customFormat="1" ht="21" x14ac:dyDescent="0.45">
      <c r="A232" s="32"/>
      <c r="C232" s="20"/>
      <c r="D232" s="21"/>
      <c r="E232" s="53" t="s">
        <v>129</v>
      </c>
      <c r="F232" s="61" t="s">
        <v>130</v>
      </c>
      <c r="G232" s="29"/>
      <c r="H232" s="216"/>
      <c r="I232" s="29"/>
      <c r="J232" s="30"/>
      <c r="K232" s="36"/>
    </row>
    <row r="233" spans="1:11" s="31" customFormat="1" ht="21" x14ac:dyDescent="0.45">
      <c r="A233" s="32"/>
      <c r="C233" s="20"/>
      <c r="D233" s="21"/>
      <c r="E233" s="53"/>
      <c r="F233" s="61" t="s">
        <v>131</v>
      </c>
      <c r="G233" s="29"/>
      <c r="H233" s="216"/>
      <c r="I233" s="29"/>
      <c r="J233" s="30"/>
      <c r="K233" s="36"/>
    </row>
    <row r="234" spans="1:11" s="68" customFormat="1" ht="21" x14ac:dyDescent="0.45">
      <c r="A234" s="82"/>
      <c r="B234" s="93"/>
      <c r="C234" s="82"/>
      <c r="D234" s="83"/>
      <c r="E234" s="84"/>
      <c r="F234" s="85"/>
      <c r="G234" s="83"/>
      <c r="H234" s="218"/>
      <c r="I234" s="83"/>
      <c r="J234" s="86"/>
      <c r="K234" s="81"/>
    </row>
    <row r="235" spans="1:11" s="68" customFormat="1" ht="21" x14ac:dyDescent="0.45">
      <c r="A235" s="63"/>
      <c r="B235" s="95"/>
      <c r="C235" s="63"/>
      <c r="D235" s="64"/>
      <c r="E235" s="65"/>
      <c r="F235" s="66"/>
      <c r="G235" s="64"/>
      <c r="H235" s="220"/>
      <c r="I235" s="64"/>
      <c r="J235" s="67"/>
    </row>
    <row r="236" spans="1:11" s="68" customFormat="1" ht="21" x14ac:dyDescent="0.45">
      <c r="A236" s="63"/>
      <c r="B236" s="95"/>
      <c r="C236" s="63"/>
      <c r="D236" s="64"/>
      <c r="E236" s="65"/>
      <c r="F236" s="66"/>
      <c r="G236" s="64"/>
      <c r="H236" s="220"/>
      <c r="I236" s="64"/>
      <c r="J236" s="67"/>
    </row>
    <row r="237" spans="1:11" s="68" customFormat="1" ht="29.25" x14ac:dyDescent="0.6">
      <c r="A237" s="63"/>
      <c r="B237" s="95"/>
      <c r="C237" s="63"/>
      <c r="D237" s="64"/>
      <c r="E237" s="65"/>
      <c r="F237" s="66"/>
      <c r="G237" s="64"/>
      <c r="H237" s="220"/>
      <c r="I237" s="211" t="s">
        <v>171</v>
      </c>
      <c r="J237" s="67">
        <f>SUM(J6,J163,J171,J220)</f>
        <v>1712943510</v>
      </c>
      <c r="K237" s="94"/>
    </row>
    <row r="238" spans="1:11" s="68" customFormat="1" ht="21" x14ac:dyDescent="0.45">
      <c r="A238" s="63"/>
      <c r="B238" s="95"/>
      <c r="C238" s="63"/>
      <c r="D238" s="64"/>
      <c r="E238" s="65"/>
      <c r="F238" s="66"/>
      <c r="G238" s="64"/>
      <c r="H238" s="220"/>
      <c r="I238" s="64"/>
      <c r="J238" s="67"/>
    </row>
    <row r="239" spans="1:11" s="68" customFormat="1" ht="21" x14ac:dyDescent="0.45">
      <c r="A239" s="63"/>
      <c r="B239" s="95"/>
      <c r="C239" s="63"/>
      <c r="D239" s="64"/>
      <c r="E239" s="65"/>
      <c r="F239" s="66"/>
      <c r="G239" s="64"/>
      <c r="H239" s="220"/>
      <c r="I239" s="64"/>
      <c r="J239" s="67"/>
    </row>
    <row r="240" spans="1:11" s="68" customFormat="1" ht="21" x14ac:dyDescent="0.45">
      <c r="A240" s="63"/>
      <c r="B240" s="95"/>
      <c r="C240" s="63"/>
      <c r="D240" s="64"/>
      <c r="E240" s="65"/>
      <c r="F240" s="66"/>
      <c r="G240" s="64"/>
      <c r="H240" s="220"/>
      <c r="I240" s="64" t="s">
        <v>172</v>
      </c>
      <c r="J240" s="67">
        <v>25172910</v>
      </c>
    </row>
    <row r="241" spans="1:10" s="68" customFormat="1" ht="21" x14ac:dyDescent="0.45">
      <c r="A241" s="63"/>
      <c r="B241" s="95"/>
      <c r="C241" s="63"/>
      <c r="D241" s="64"/>
      <c r="E241" s="65"/>
      <c r="F241" s="66"/>
      <c r="G241" s="64"/>
      <c r="H241" s="220"/>
      <c r="I241" s="64" t="s">
        <v>173</v>
      </c>
      <c r="J241" s="67">
        <v>107160700</v>
      </c>
    </row>
    <row r="242" spans="1:10" s="68" customFormat="1" ht="21" x14ac:dyDescent="0.45">
      <c r="A242" s="63"/>
      <c r="B242" s="95"/>
      <c r="C242" s="63"/>
      <c r="D242" s="64"/>
      <c r="E242" s="65"/>
      <c r="F242" s="66"/>
      <c r="G242" s="64"/>
      <c r="H242" s="220"/>
      <c r="I242" s="64" t="s">
        <v>174</v>
      </c>
      <c r="J242" s="67">
        <f>SUM(J240:J241)</f>
        <v>132333610</v>
      </c>
    </row>
    <row r="243" spans="1:10" s="68" customFormat="1" ht="21" x14ac:dyDescent="0.45">
      <c r="A243" s="63"/>
      <c r="B243" s="95"/>
      <c r="C243" s="63"/>
      <c r="D243" s="64"/>
      <c r="E243" s="65"/>
      <c r="F243" s="66"/>
      <c r="G243" s="64"/>
      <c r="H243" s="220"/>
      <c r="I243" s="64"/>
      <c r="J243" s="67"/>
    </row>
    <row r="244" spans="1:10" s="68" customFormat="1" ht="21" x14ac:dyDescent="0.45">
      <c r="A244" s="63"/>
      <c r="B244" s="95"/>
      <c r="C244" s="63"/>
      <c r="D244" s="64"/>
      <c r="E244" s="65"/>
      <c r="F244" s="66"/>
      <c r="G244" s="64"/>
      <c r="H244" s="220"/>
      <c r="I244" s="64"/>
      <c r="J244" s="67"/>
    </row>
    <row r="245" spans="1:10" s="68" customFormat="1" ht="21" x14ac:dyDescent="0.45">
      <c r="A245" s="63"/>
      <c r="B245" s="95"/>
      <c r="C245" s="63"/>
      <c r="D245" s="64"/>
      <c r="E245" s="65"/>
      <c r="F245" s="66"/>
      <c r="G245" s="64"/>
      <c r="H245" s="220"/>
      <c r="I245" s="64"/>
      <c r="J245" s="67"/>
    </row>
    <row r="246" spans="1:10" s="68" customFormat="1" ht="21" x14ac:dyDescent="0.45">
      <c r="A246" s="63"/>
      <c r="B246" s="95"/>
      <c r="C246" s="63"/>
      <c r="D246" s="64"/>
      <c r="E246" s="65"/>
      <c r="F246" s="66"/>
      <c r="G246" s="64"/>
      <c r="H246" s="220"/>
      <c r="I246" s="64" t="s">
        <v>301</v>
      </c>
      <c r="J246" s="67"/>
    </row>
    <row r="247" spans="1:10" s="68" customFormat="1" ht="21" x14ac:dyDescent="0.45">
      <c r="A247" s="63"/>
      <c r="B247" s="95"/>
      <c r="C247" s="63"/>
      <c r="D247" s="64"/>
      <c r="E247" s="65"/>
      <c r="F247" s="66"/>
      <c r="G247" s="64"/>
      <c r="H247" s="220"/>
      <c r="I247" s="64"/>
      <c r="J247" s="67"/>
    </row>
    <row r="248" spans="1:10" s="68" customFormat="1" ht="21" x14ac:dyDescent="0.45">
      <c r="A248" s="63"/>
      <c r="B248" s="95"/>
      <c r="C248" s="63"/>
      <c r="D248" s="64"/>
      <c r="E248" s="65"/>
      <c r="F248" s="66"/>
      <c r="G248" s="64"/>
      <c r="H248" s="220"/>
      <c r="I248" s="64"/>
      <c r="J248" s="67"/>
    </row>
    <row r="249" spans="1:10" s="68" customFormat="1" ht="21" x14ac:dyDescent="0.45">
      <c r="A249" s="63"/>
      <c r="B249" s="95"/>
      <c r="C249" s="63"/>
      <c r="D249" s="64"/>
      <c r="E249" s="65"/>
      <c r="F249" s="66"/>
      <c r="G249" s="64"/>
      <c r="H249" s="220"/>
      <c r="I249" s="64"/>
      <c r="J249" s="67"/>
    </row>
    <row r="250" spans="1:10" s="68" customFormat="1" ht="21" x14ac:dyDescent="0.45">
      <c r="A250" s="63"/>
      <c r="B250" s="95"/>
      <c r="C250" s="63"/>
      <c r="D250" s="64"/>
      <c r="E250" s="65"/>
      <c r="F250" s="66"/>
      <c r="G250" s="64"/>
      <c r="H250" s="220"/>
      <c r="I250" s="64"/>
      <c r="J250" s="67"/>
    </row>
    <row r="251" spans="1:10" s="68" customFormat="1" ht="21" x14ac:dyDescent="0.45">
      <c r="A251" s="63"/>
      <c r="B251" s="95"/>
      <c r="C251" s="63"/>
      <c r="D251" s="64"/>
      <c r="E251" s="65"/>
      <c r="F251" s="66"/>
      <c r="G251" s="64"/>
      <c r="H251" s="220"/>
      <c r="I251" s="64"/>
      <c r="J251" s="67"/>
    </row>
    <row r="252" spans="1:10" s="68" customFormat="1" ht="21" x14ac:dyDescent="0.45">
      <c r="A252" s="63"/>
      <c r="B252" s="95"/>
      <c r="C252" s="63"/>
      <c r="D252" s="64"/>
      <c r="E252" s="65"/>
      <c r="F252" s="66"/>
      <c r="G252" s="64"/>
      <c r="H252" s="220"/>
      <c r="I252" s="64"/>
      <c r="J252" s="67"/>
    </row>
    <row r="253" spans="1:10" s="68" customFormat="1" ht="21" x14ac:dyDescent="0.45">
      <c r="A253" s="63"/>
      <c r="B253" s="95"/>
      <c r="C253" s="63"/>
      <c r="D253" s="64"/>
      <c r="E253" s="65"/>
      <c r="F253" s="66"/>
      <c r="G253" s="64"/>
      <c r="H253" s="220"/>
      <c r="I253" s="64"/>
      <c r="J253" s="67"/>
    </row>
    <row r="254" spans="1:10" s="68" customFormat="1" ht="21" x14ac:dyDescent="0.45">
      <c r="A254" s="63"/>
      <c r="B254" s="95"/>
      <c r="C254" s="63"/>
      <c r="D254" s="64"/>
      <c r="E254" s="65"/>
      <c r="F254" s="66"/>
      <c r="G254" s="64"/>
      <c r="H254" s="220"/>
      <c r="I254" s="64"/>
      <c r="J254" s="67"/>
    </row>
    <row r="255" spans="1:10" s="68" customFormat="1" ht="21" x14ac:dyDescent="0.45">
      <c r="A255" s="63"/>
      <c r="B255" s="95"/>
      <c r="C255" s="63"/>
      <c r="D255" s="64"/>
      <c r="E255" s="65"/>
      <c r="F255" s="66"/>
      <c r="G255" s="64"/>
      <c r="H255" s="220"/>
      <c r="I255" s="64"/>
      <c r="J255" s="67"/>
    </row>
    <row r="256" spans="1:10" s="68" customFormat="1" ht="21" x14ac:dyDescent="0.45">
      <c r="A256" s="63"/>
      <c r="B256" s="95"/>
      <c r="C256" s="63"/>
      <c r="D256" s="64"/>
      <c r="E256" s="65"/>
      <c r="F256" s="66"/>
      <c r="G256" s="64"/>
      <c r="H256" s="220"/>
      <c r="I256" s="64"/>
      <c r="J256" s="67"/>
    </row>
    <row r="257" spans="1:10" s="68" customFormat="1" ht="21" x14ac:dyDescent="0.45">
      <c r="A257" s="63"/>
      <c r="B257" s="95"/>
      <c r="C257" s="63"/>
      <c r="D257" s="64"/>
      <c r="E257" s="65"/>
      <c r="F257" s="66"/>
      <c r="G257" s="64"/>
      <c r="H257" s="220"/>
      <c r="I257" s="64"/>
      <c r="J257" s="67"/>
    </row>
    <row r="258" spans="1:10" s="68" customFormat="1" ht="21" x14ac:dyDescent="0.45">
      <c r="A258" s="63"/>
      <c r="B258" s="95"/>
      <c r="C258" s="63"/>
      <c r="D258" s="64"/>
      <c r="E258" s="65"/>
      <c r="F258" s="66"/>
      <c r="G258" s="64"/>
      <c r="H258" s="220"/>
      <c r="I258" s="64"/>
      <c r="J258" s="67"/>
    </row>
    <row r="259" spans="1:10" s="68" customFormat="1" ht="21" x14ac:dyDescent="0.45">
      <c r="A259" s="63"/>
      <c r="B259" s="95"/>
      <c r="C259" s="63"/>
      <c r="D259" s="64"/>
      <c r="E259" s="65"/>
      <c r="F259" s="66"/>
      <c r="G259" s="64"/>
      <c r="H259" s="220"/>
      <c r="I259" s="64"/>
      <c r="J259" s="67"/>
    </row>
    <row r="260" spans="1:10" s="68" customFormat="1" ht="21" x14ac:dyDescent="0.45">
      <c r="A260" s="63"/>
      <c r="B260" s="95"/>
      <c r="C260" s="63"/>
      <c r="D260" s="64"/>
      <c r="E260" s="65"/>
      <c r="F260" s="66"/>
      <c r="G260" s="64"/>
      <c r="H260" s="220"/>
      <c r="I260" s="64"/>
      <c r="J260" s="67"/>
    </row>
    <row r="261" spans="1:10" s="68" customFormat="1" ht="21" x14ac:dyDescent="0.45">
      <c r="A261" s="63"/>
      <c r="B261" s="95"/>
      <c r="C261" s="63"/>
      <c r="D261" s="64"/>
      <c r="E261" s="65"/>
      <c r="F261" s="66"/>
      <c r="G261" s="64"/>
      <c r="H261" s="220"/>
      <c r="I261" s="64"/>
      <c r="J261" s="67"/>
    </row>
    <row r="262" spans="1:10" s="68" customFormat="1" ht="21" x14ac:dyDescent="0.45">
      <c r="A262" s="63"/>
      <c r="B262" s="95"/>
      <c r="C262" s="63"/>
      <c r="D262" s="64"/>
      <c r="E262" s="65"/>
      <c r="F262" s="66"/>
      <c r="G262" s="64"/>
      <c r="H262" s="220"/>
      <c r="I262" s="64"/>
      <c r="J262" s="67"/>
    </row>
    <row r="263" spans="1:10" s="68" customFormat="1" ht="21" x14ac:dyDescent="0.45">
      <c r="A263" s="63"/>
      <c r="B263" s="95"/>
      <c r="C263" s="63"/>
      <c r="D263" s="64"/>
      <c r="E263" s="65"/>
      <c r="F263" s="66"/>
      <c r="G263" s="64"/>
      <c r="H263" s="220"/>
      <c r="I263" s="64"/>
      <c r="J263" s="67"/>
    </row>
    <row r="264" spans="1:10" s="68" customFormat="1" ht="21" x14ac:dyDescent="0.45">
      <c r="A264" s="63"/>
      <c r="B264" s="95"/>
      <c r="C264" s="63"/>
      <c r="D264" s="64"/>
      <c r="E264" s="65"/>
      <c r="F264" s="66"/>
      <c r="G264" s="64"/>
      <c r="H264" s="220"/>
      <c r="I264" s="64"/>
      <c r="J264" s="67"/>
    </row>
    <row r="265" spans="1:10" s="68" customFormat="1" ht="21" x14ac:dyDescent="0.45">
      <c r="A265" s="63"/>
      <c r="B265" s="95"/>
      <c r="C265" s="63"/>
      <c r="D265" s="64"/>
      <c r="E265" s="65"/>
      <c r="F265" s="66"/>
      <c r="G265" s="64"/>
      <c r="H265" s="220"/>
      <c r="I265" s="64"/>
      <c r="J265" s="67"/>
    </row>
    <row r="266" spans="1:10" s="68" customFormat="1" ht="21" x14ac:dyDescent="0.45">
      <c r="A266" s="63"/>
      <c r="B266" s="95"/>
      <c r="C266" s="63"/>
      <c r="D266" s="64"/>
      <c r="E266" s="65"/>
      <c r="F266" s="66"/>
      <c r="G266" s="64"/>
      <c r="H266" s="220"/>
      <c r="I266" s="64"/>
      <c r="J266" s="67"/>
    </row>
    <row r="267" spans="1:10" s="68" customFormat="1" ht="21" x14ac:dyDescent="0.45">
      <c r="A267" s="63"/>
      <c r="B267" s="95"/>
      <c r="C267" s="63"/>
      <c r="D267" s="64"/>
      <c r="E267" s="65"/>
      <c r="F267" s="66"/>
      <c r="G267" s="64"/>
      <c r="H267" s="220"/>
      <c r="I267" s="64"/>
      <c r="J267" s="67"/>
    </row>
    <row r="268" spans="1:10" s="68" customFormat="1" ht="21" x14ac:dyDescent="0.45">
      <c r="A268" s="63"/>
      <c r="B268" s="95"/>
      <c r="C268" s="63"/>
      <c r="D268" s="64"/>
      <c r="E268" s="65"/>
      <c r="F268" s="66"/>
      <c r="G268" s="64"/>
      <c r="H268" s="220"/>
      <c r="I268" s="64"/>
      <c r="J268" s="67"/>
    </row>
    <row r="269" spans="1:10" s="68" customFormat="1" ht="21" x14ac:dyDescent="0.45">
      <c r="A269" s="63"/>
      <c r="B269" s="95"/>
      <c r="C269" s="63"/>
      <c r="D269" s="64"/>
      <c r="E269" s="65"/>
      <c r="F269" s="66"/>
      <c r="G269" s="64"/>
      <c r="H269" s="220"/>
      <c r="I269" s="64"/>
      <c r="J269" s="67"/>
    </row>
    <row r="270" spans="1:10" s="68" customFormat="1" ht="21" x14ac:dyDescent="0.45">
      <c r="A270" s="63"/>
      <c r="B270" s="95"/>
      <c r="C270" s="63"/>
      <c r="D270" s="64"/>
      <c r="E270" s="65"/>
      <c r="F270" s="66"/>
      <c r="G270" s="64"/>
      <c r="H270" s="220"/>
      <c r="I270" s="64"/>
      <c r="J270" s="67"/>
    </row>
    <row r="271" spans="1:10" s="68" customFormat="1" ht="21" x14ac:dyDescent="0.45">
      <c r="A271" s="63"/>
      <c r="B271" s="95"/>
      <c r="C271" s="63"/>
      <c r="D271" s="64"/>
      <c r="E271" s="65"/>
      <c r="F271" s="66"/>
      <c r="G271" s="64"/>
      <c r="H271" s="220"/>
      <c r="I271" s="64"/>
      <c r="J271" s="67"/>
    </row>
    <row r="272" spans="1:10" s="68" customFormat="1" ht="21" x14ac:dyDescent="0.45">
      <c r="A272" s="63"/>
      <c r="B272" s="95"/>
      <c r="C272" s="63"/>
      <c r="D272" s="64"/>
      <c r="E272" s="65"/>
      <c r="F272" s="66"/>
      <c r="G272" s="64"/>
      <c r="H272" s="220"/>
      <c r="I272" s="64"/>
      <c r="J272" s="67"/>
    </row>
    <row r="273" spans="1:10" s="68" customFormat="1" ht="21" x14ac:dyDescent="0.45">
      <c r="A273" s="63"/>
      <c r="B273" s="95"/>
      <c r="C273" s="63"/>
      <c r="D273" s="64"/>
      <c r="E273" s="65"/>
      <c r="F273" s="66"/>
      <c r="G273" s="64"/>
      <c r="H273" s="220"/>
      <c r="I273" s="64"/>
      <c r="J273" s="67"/>
    </row>
    <row r="274" spans="1:10" s="68" customFormat="1" ht="21" x14ac:dyDescent="0.45">
      <c r="A274" s="63"/>
      <c r="B274" s="95"/>
      <c r="C274" s="63"/>
      <c r="D274" s="64"/>
      <c r="E274" s="65"/>
      <c r="F274" s="66"/>
      <c r="G274" s="64"/>
      <c r="H274" s="220"/>
      <c r="I274" s="64"/>
      <c r="J274" s="67"/>
    </row>
    <row r="275" spans="1:10" s="68" customFormat="1" ht="21" x14ac:dyDescent="0.45">
      <c r="A275" s="63"/>
      <c r="B275" s="95"/>
      <c r="C275" s="63"/>
      <c r="D275" s="64"/>
      <c r="E275" s="65"/>
      <c r="F275" s="66"/>
      <c r="G275" s="64"/>
      <c r="H275" s="220"/>
      <c r="I275" s="64"/>
      <c r="J275" s="67"/>
    </row>
    <row r="276" spans="1:10" s="68" customFormat="1" ht="21" x14ac:dyDescent="0.45">
      <c r="A276" s="63"/>
      <c r="B276" s="95"/>
      <c r="C276" s="63"/>
      <c r="D276" s="64"/>
      <c r="E276" s="65"/>
      <c r="F276" s="66"/>
      <c r="G276" s="64"/>
      <c r="H276" s="220"/>
      <c r="I276" s="64"/>
      <c r="J276" s="67"/>
    </row>
    <row r="277" spans="1:10" s="68" customFormat="1" ht="21" x14ac:dyDescent="0.45">
      <c r="A277" s="63"/>
      <c r="B277" s="95"/>
      <c r="C277" s="63"/>
      <c r="D277" s="64"/>
      <c r="E277" s="65"/>
      <c r="F277" s="66"/>
      <c r="G277" s="64"/>
      <c r="H277" s="220"/>
      <c r="I277" s="64"/>
      <c r="J277" s="67"/>
    </row>
    <row r="278" spans="1:10" s="68" customFormat="1" ht="21" x14ac:dyDescent="0.45">
      <c r="A278" s="63"/>
      <c r="B278" s="95"/>
      <c r="C278" s="63"/>
      <c r="D278" s="64"/>
      <c r="E278" s="65"/>
      <c r="F278" s="66"/>
      <c r="G278" s="64"/>
      <c r="H278" s="220"/>
      <c r="I278" s="64"/>
      <c r="J278" s="67"/>
    </row>
    <row r="279" spans="1:10" s="68" customFormat="1" ht="21" x14ac:dyDescent="0.45">
      <c r="A279" s="63"/>
      <c r="B279" s="95"/>
      <c r="C279" s="63"/>
      <c r="D279" s="64"/>
      <c r="E279" s="65"/>
      <c r="F279" s="66"/>
      <c r="G279" s="64"/>
      <c r="H279" s="220"/>
      <c r="I279" s="64"/>
      <c r="J279" s="67"/>
    </row>
    <row r="280" spans="1:10" s="68" customFormat="1" ht="21" x14ac:dyDescent="0.45">
      <c r="A280" s="63"/>
      <c r="B280" s="95"/>
      <c r="C280" s="63"/>
      <c r="D280" s="64"/>
      <c r="E280" s="65"/>
      <c r="F280" s="66"/>
      <c r="G280" s="64"/>
      <c r="H280" s="220"/>
      <c r="I280" s="64"/>
      <c r="J280" s="67"/>
    </row>
    <row r="281" spans="1:10" s="68" customFormat="1" ht="21" x14ac:dyDescent="0.45">
      <c r="A281" s="63"/>
      <c r="B281" s="95"/>
      <c r="C281" s="63"/>
      <c r="D281" s="64"/>
      <c r="E281" s="65"/>
      <c r="F281" s="66"/>
      <c r="G281" s="64"/>
      <c r="H281" s="220"/>
      <c r="I281" s="64"/>
      <c r="J281" s="67"/>
    </row>
  </sheetData>
  <mergeCells count="17">
    <mergeCell ref="A1:J1"/>
    <mergeCell ref="A6:G6"/>
    <mergeCell ref="A7:G7"/>
    <mergeCell ref="A220:G220"/>
    <mergeCell ref="A221:G221"/>
    <mergeCell ref="B8:G8"/>
    <mergeCell ref="A3:B5"/>
    <mergeCell ref="B85:G85"/>
    <mergeCell ref="A163:G163"/>
    <mergeCell ref="C4:D4"/>
    <mergeCell ref="E4:G4"/>
    <mergeCell ref="B222:G222"/>
    <mergeCell ref="A164:G164"/>
    <mergeCell ref="B165:G165"/>
    <mergeCell ref="A171:G171"/>
    <mergeCell ref="A172:G172"/>
    <mergeCell ref="B173:G173"/>
  </mergeCells>
  <printOptions horizontalCentered="1"/>
  <pageMargins left="0.19685039370078741" right="0.39370078740157483" top="0.94488188976377963" bottom="0.39370078740157483" header="0.31496062992125984" footer="0.39370078740157483"/>
  <pageSetup scale="79" orientation="landscape" r:id="rId1"/>
  <rowBreaks count="9" manualBreakCount="9">
    <brk id="25" max="7" man="1"/>
    <brk id="48" max="9" man="1"/>
    <brk id="72" max="9" man="1"/>
    <brk id="96" max="9" man="1"/>
    <brk id="123" max="9" man="1"/>
    <brk id="147" max="9" man="1"/>
    <brk id="170" max="9" man="1"/>
    <brk id="194" max="9" man="1"/>
    <brk id="21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7.ความเชื่อมโยงพันธกิจ งปม.</vt:lpstr>
      <vt:lpstr>8.ตัวชี้วัดมาตรการค่าเป้าหมาย58</vt:lpstr>
      <vt:lpstr>'7.ความเชื่อมโยงพันธกิจ งปม.'!Print_Area</vt:lpstr>
      <vt:lpstr>'8.ตัวชี้วัดมาตรการค่าเป้าหมาย58'!Print_Area</vt:lpstr>
      <vt:lpstr>'7.ความเชื่อมโยงพันธกิจ งปม.'!Print_Titles</vt:lpstr>
      <vt:lpstr>'8.ตัวชี้วัดมาตรการค่าเป้าหมาย58'!Print_Titles</vt:lpstr>
    </vt:vector>
  </TitlesOfParts>
  <Company>Your Organization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</cp:lastModifiedBy>
  <cp:lastPrinted>2015-11-17T08:39:10Z</cp:lastPrinted>
  <dcterms:created xsi:type="dcterms:W3CDTF">2014-10-27T06:11:10Z</dcterms:created>
  <dcterms:modified xsi:type="dcterms:W3CDTF">2015-11-17T08:39:14Z</dcterms:modified>
</cp:coreProperties>
</file>